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1720" windowHeight="12330"/>
  </bookViews>
  <sheets>
    <sheet name="71,00" sheetId="6" r:id="rId1"/>
    <sheet name="Лист2" sheetId="7" r:id="rId2"/>
  </sheets>
  <definedNames>
    <definedName name="_xlnm.Print_Area" localSheetId="0">'71,00'!$A$1:$R$167</definedName>
  </definedNames>
  <calcPr calcId="125725" refMode="R1C1"/>
</workbook>
</file>

<file path=xl/calcChain.xml><?xml version="1.0" encoding="utf-8"?>
<calcChain xmlns="http://schemas.openxmlformats.org/spreadsheetml/2006/main">
  <c r="G40" i="6"/>
  <c r="G37"/>
  <c r="H37"/>
  <c r="I37"/>
  <c r="J37"/>
  <c r="K37"/>
  <c r="L37"/>
  <c r="M37"/>
  <c r="N37"/>
  <c r="O37"/>
  <c r="P37"/>
  <c r="Q37"/>
  <c r="R37"/>
  <c r="H40"/>
  <c r="I40"/>
  <c r="J40"/>
  <c r="K40"/>
  <c r="L40"/>
  <c r="M40"/>
  <c r="N40"/>
  <c r="O40"/>
  <c r="P40"/>
  <c r="Q40"/>
  <c r="R40"/>
  <c r="G66"/>
  <c r="H66"/>
  <c r="I66"/>
  <c r="J66"/>
  <c r="K66"/>
  <c r="L66"/>
  <c r="M66"/>
  <c r="N66"/>
  <c r="O66"/>
  <c r="P66"/>
  <c r="Q66"/>
  <c r="R66"/>
  <c r="G69"/>
  <c r="H69"/>
  <c r="I69"/>
  <c r="J69"/>
  <c r="K69"/>
  <c r="L69"/>
  <c r="M69"/>
  <c r="N69"/>
  <c r="O69"/>
  <c r="P69"/>
  <c r="Q69"/>
  <c r="R69"/>
  <c r="H159" l="1"/>
  <c r="I159"/>
  <c r="J159"/>
  <c r="K159"/>
  <c r="L159"/>
  <c r="M159"/>
  <c r="N159"/>
  <c r="O159"/>
  <c r="P159"/>
  <c r="Q159"/>
  <c r="R159"/>
  <c r="G159"/>
  <c r="H154"/>
  <c r="I154"/>
  <c r="J154"/>
  <c r="K154"/>
  <c r="L154"/>
  <c r="M154"/>
  <c r="N154"/>
  <c r="O154"/>
  <c r="P154"/>
  <c r="Q154"/>
  <c r="R154"/>
  <c r="G154"/>
  <c r="H147"/>
  <c r="I147"/>
  <c r="J147"/>
  <c r="K147"/>
  <c r="L147"/>
  <c r="M147"/>
  <c r="N147"/>
  <c r="O147"/>
  <c r="P147"/>
  <c r="Q147"/>
  <c r="R147"/>
  <c r="H136"/>
  <c r="I136"/>
  <c r="J136"/>
  <c r="K136"/>
  <c r="L136"/>
  <c r="M136"/>
  <c r="N136"/>
  <c r="O136"/>
  <c r="P136"/>
  <c r="Q136"/>
  <c r="R136"/>
  <c r="G136"/>
  <c r="H134"/>
  <c r="I134"/>
  <c r="J134"/>
  <c r="K134"/>
  <c r="L134"/>
  <c r="M134"/>
  <c r="N134"/>
  <c r="O134"/>
  <c r="P134"/>
  <c r="Q134"/>
  <c r="R134"/>
  <c r="G134"/>
  <c r="H129"/>
  <c r="I129"/>
  <c r="J129"/>
  <c r="K129"/>
  <c r="L129"/>
  <c r="M129"/>
  <c r="N129"/>
  <c r="O129"/>
  <c r="P129"/>
  <c r="Q129"/>
  <c r="R129"/>
  <c r="H124"/>
  <c r="I124"/>
  <c r="J124"/>
  <c r="K124"/>
  <c r="L124"/>
  <c r="M124"/>
  <c r="N124"/>
  <c r="O124"/>
  <c r="P124"/>
  <c r="Q124"/>
  <c r="R124"/>
  <c r="G124"/>
  <c r="H121"/>
  <c r="I121"/>
  <c r="J121"/>
  <c r="K121"/>
  <c r="L121"/>
  <c r="M121"/>
  <c r="N121"/>
  <c r="O121"/>
  <c r="P121"/>
  <c r="Q121"/>
  <c r="R121"/>
  <c r="G121"/>
  <c r="H106"/>
  <c r="I106"/>
  <c r="J106"/>
  <c r="K106"/>
  <c r="L106"/>
  <c r="M106"/>
  <c r="N106"/>
  <c r="O106"/>
  <c r="P106"/>
  <c r="Q106"/>
  <c r="R106"/>
  <c r="G106"/>
  <c r="H111"/>
  <c r="I111"/>
  <c r="J111"/>
  <c r="K111"/>
  <c r="L111"/>
  <c r="M111"/>
  <c r="N111"/>
  <c r="O111"/>
  <c r="P111"/>
  <c r="Q111"/>
  <c r="R111"/>
  <c r="G111"/>
  <c r="H102"/>
  <c r="I102"/>
  <c r="J102"/>
  <c r="K102"/>
  <c r="L102"/>
  <c r="M102"/>
  <c r="N102"/>
  <c r="O102"/>
  <c r="P102"/>
  <c r="Q102"/>
  <c r="R102"/>
  <c r="G102"/>
  <c r="H93"/>
  <c r="I93"/>
  <c r="J93"/>
  <c r="K93"/>
  <c r="L93"/>
  <c r="M93"/>
  <c r="N93"/>
  <c r="O93"/>
  <c r="P93"/>
  <c r="Q93"/>
  <c r="R93"/>
  <c r="H78"/>
  <c r="I78"/>
  <c r="J78"/>
  <c r="K78"/>
  <c r="L78"/>
  <c r="M78"/>
  <c r="N78"/>
  <c r="O78"/>
  <c r="P78"/>
  <c r="Q78"/>
  <c r="R78"/>
  <c r="G78"/>
  <c r="H74" l="1"/>
  <c r="I74"/>
  <c r="J74"/>
  <c r="K74"/>
  <c r="L74"/>
  <c r="M74"/>
  <c r="N74"/>
  <c r="O74"/>
  <c r="P74"/>
  <c r="Q74"/>
  <c r="R74"/>
  <c r="G74"/>
  <c r="H54"/>
  <c r="I54"/>
  <c r="J54"/>
  <c r="K54"/>
  <c r="L54"/>
  <c r="M54"/>
  <c r="N54"/>
  <c r="O54"/>
  <c r="P54"/>
  <c r="Q54"/>
  <c r="R54"/>
  <c r="G54"/>
  <c r="H45"/>
  <c r="I45"/>
  <c r="J45"/>
  <c r="K45"/>
  <c r="L45"/>
  <c r="M45"/>
  <c r="N45"/>
  <c r="O45"/>
  <c r="P45"/>
  <c r="Q45"/>
  <c r="R45"/>
  <c r="G45"/>
  <c r="H12"/>
  <c r="I12"/>
  <c r="J12"/>
  <c r="K12"/>
  <c r="L12"/>
  <c r="M12"/>
  <c r="N12"/>
  <c r="O12"/>
  <c r="P12"/>
  <c r="Q12"/>
  <c r="R12"/>
  <c r="G12"/>
  <c r="H27"/>
  <c r="I27"/>
  <c r="J27"/>
  <c r="K27"/>
  <c r="L27"/>
  <c r="M27"/>
  <c r="N27"/>
  <c r="O27"/>
  <c r="P27"/>
  <c r="Q27"/>
  <c r="R27"/>
  <c r="G27"/>
  <c r="G147" l="1"/>
  <c r="M162" l="1"/>
  <c r="L132"/>
  <c r="L138" s="1"/>
  <c r="L83"/>
  <c r="M83"/>
  <c r="K81"/>
  <c r="L81"/>
  <c r="M81"/>
  <c r="N81"/>
  <c r="O81"/>
  <c r="P81"/>
  <c r="Q81"/>
  <c r="L23"/>
  <c r="M23"/>
  <c r="N23"/>
  <c r="L85" l="1"/>
  <c r="M85"/>
  <c r="H96"/>
  <c r="I96"/>
  <c r="J96"/>
  <c r="K96"/>
  <c r="L96"/>
  <c r="M96"/>
  <c r="N96"/>
  <c r="O96"/>
  <c r="P96"/>
  <c r="Q96"/>
  <c r="R96"/>
  <c r="G96"/>
  <c r="G93"/>
  <c r="H15"/>
  <c r="I15"/>
  <c r="J15"/>
  <c r="K15"/>
  <c r="L15"/>
  <c r="M15"/>
  <c r="N15"/>
  <c r="O15"/>
  <c r="P15"/>
  <c r="Q15"/>
  <c r="R15"/>
  <c r="G15"/>
  <c r="H20"/>
  <c r="I20"/>
  <c r="J20"/>
  <c r="K20"/>
  <c r="L20"/>
  <c r="M20"/>
  <c r="N20"/>
  <c r="O20"/>
  <c r="P20"/>
  <c r="Q20"/>
  <c r="R20"/>
  <c r="G20"/>
  <c r="G129" l="1"/>
  <c r="H164"/>
  <c r="H166" s="1"/>
  <c r="I164"/>
  <c r="J164"/>
  <c r="K164"/>
  <c r="L164"/>
  <c r="M164"/>
  <c r="M166" s="1"/>
  <c r="N164"/>
  <c r="O164"/>
  <c r="P164"/>
  <c r="Q164"/>
  <c r="R164"/>
  <c r="G164"/>
  <c r="H109" l="1"/>
  <c r="H113" s="1"/>
  <c r="I109"/>
  <c r="I113" s="1"/>
  <c r="J109"/>
  <c r="J113" s="1"/>
  <c r="J114" s="1"/>
  <c r="K109"/>
  <c r="K113" s="1"/>
  <c r="L109"/>
  <c r="L113" s="1"/>
  <c r="M109"/>
  <c r="M113" s="1"/>
  <c r="N109"/>
  <c r="N113" s="1"/>
  <c r="O109"/>
  <c r="O113" s="1"/>
  <c r="P109"/>
  <c r="P113" s="1"/>
  <c r="Q109"/>
  <c r="Q113" s="1"/>
  <c r="R109"/>
  <c r="R113" s="1"/>
  <c r="G109"/>
  <c r="G113" s="1"/>
  <c r="R162" l="1"/>
  <c r="R166" s="1"/>
  <c r="Q162"/>
  <c r="Q166" s="1"/>
  <c r="P162"/>
  <c r="P166" s="1"/>
  <c r="O162"/>
  <c r="O166" s="1"/>
  <c r="N162"/>
  <c r="N166" s="1"/>
  <c r="L162"/>
  <c r="L166" s="1"/>
  <c r="K162"/>
  <c r="K166" s="1"/>
  <c r="J162"/>
  <c r="J166" s="1"/>
  <c r="J167" s="1"/>
  <c r="I162"/>
  <c r="I166" s="1"/>
  <c r="G162"/>
  <c r="G166" s="1"/>
  <c r="R132"/>
  <c r="R138" s="1"/>
  <c r="Q132"/>
  <c r="Q138" s="1"/>
  <c r="P132"/>
  <c r="P138" s="1"/>
  <c r="O132"/>
  <c r="O138" s="1"/>
  <c r="N132"/>
  <c r="N138" s="1"/>
  <c r="M132"/>
  <c r="M138" s="1"/>
  <c r="K132"/>
  <c r="K138" s="1"/>
  <c r="J132"/>
  <c r="J138" s="1"/>
  <c r="J139" s="1"/>
  <c r="I132"/>
  <c r="I138" s="1"/>
  <c r="H132"/>
  <c r="H138" s="1"/>
  <c r="G132"/>
  <c r="G138" s="1"/>
  <c r="R83"/>
  <c r="Q83"/>
  <c r="Q85" s="1"/>
  <c r="P83"/>
  <c r="P85" s="1"/>
  <c r="O83"/>
  <c r="O85" s="1"/>
  <c r="N83"/>
  <c r="N85" s="1"/>
  <c r="K83"/>
  <c r="K85" s="1"/>
  <c r="J83"/>
  <c r="I83"/>
  <c r="H83"/>
  <c r="G83"/>
  <c r="R81"/>
  <c r="J81"/>
  <c r="I81"/>
  <c r="H81"/>
  <c r="G81"/>
  <c r="R52"/>
  <c r="Q52"/>
  <c r="P52"/>
  <c r="O52"/>
  <c r="N52"/>
  <c r="M52"/>
  <c r="L52"/>
  <c r="K52"/>
  <c r="J52"/>
  <c r="I52"/>
  <c r="H52"/>
  <c r="G52"/>
  <c r="R49"/>
  <c r="Q49"/>
  <c r="P49"/>
  <c r="O49"/>
  <c r="N49"/>
  <c r="M49"/>
  <c r="L49"/>
  <c r="K49"/>
  <c r="J49"/>
  <c r="I49"/>
  <c r="H49"/>
  <c r="G49"/>
  <c r="R25"/>
  <c r="Q25"/>
  <c r="P25"/>
  <c r="O25"/>
  <c r="N25"/>
  <c r="N29" s="1"/>
  <c r="M25"/>
  <c r="M29" s="1"/>
  <c r="L25"/>
  <c r="L29" s="1"/>
  <c r="K25"/>
  <c r="J25"/>
  <c r="I25"/>
  <c r="H25"/>
  <c r="G25"/>
  <c r="R23"/>
  <c r="Q23"/>
  <c r="P23"/>
  <c r="O23"/>
  <c r="K23"/>
  <c r="J23"/>
  <c r="I23"/>
  <c r="H23"/>
  <c r="G23"/>
  <c r="H29" l="1"/>
  <c r="J29"/>
  <c r="J30" s="1"/>
  <c r="P29"/>
  <c r="R29"/>
  <c r="H56"/>
  <c r="J56"/>
  <c r="J57" s="1"/>
  <c r="L56"/>
  <c r="N56"/>
  <c r="P56"/>
  <c r="R56"/>
  <c r="G29"/>
  <c r="I29"/>
  <c r="K29"/>
  <c r="O29"/>
  <c r="Q29"/>
  <c r="G56"/>
  <c r="I56"/>
  <c r="K56"/>
  <c r="M56"/>
  <c r="O56"/>
  <c r="Q56"/>
  <c r="H85"/>
  <c r="J85"/>
  <c r="J86" s="1"/>
  <c r="G85"/>
  <c r="R85"/>
  <c r="I85"/>
</calcChain>
</file>

<file path=xl/sharedStrings.xml><?xml version="1.0" encoding="utf-8"?>
<sst xmlns="http://schemas.openxmlformats.org/spreadsheetml/2006/main" count="140" uniqueCount="96">
  <si>
    <t>Наименование  блюд</t>
  </si>
  <si>
    <t>выход</t>
  </si>
  <si>
    <t>стоимость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</si>
  <si>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</si>
  <si>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</si>
  <si>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</si>
  <si>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</si>
  <si>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</si>
  <si>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</si>
  <si>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</si>
  <si>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Жаркое по домашнему (с морковью)</t>
  </si>
  <si>
    <t>180/3</t>
  </si>
  <si>
    <t>Рагу овощное</t>
  </si>
  <si>
    <t>150/5</t>
  </si>
  <si>
    <t>Компот из свежих яблок</t>
  </si>
  <si>
    <t>100/30</t>
  </si>
  <si>
    <t>100/5</t>
  </si>
  <si>
    <t>В1</t>
  </si>
  <si>
    <t>С</t>
  </si>
  <si>
    <t>А</t>
  </si>
  <si>
    <t>Е</t>
  </si>
  <si>
    <t>Са</t>
  </si>
  <si>
    <t>Р</t>
  </si>
  <si>
    <t>Мg</t>
  </si>
  <si>
    <t>Fe</t>
  </si>
  <si>
    <t>Фрукты (апельсины, яблоки)</t>
  </si>
  <si>
    <t>ВТОРЫЕ  БЛЮДА (на выбор)</t>
  </si>
  <si>
    <t>ГАРНИР</t>
  </si>
  <si>
    <t>НАПИТОК</t>
  </si>
  <si>
    <t>ГАРНИРЫ (на выбор)</t>
  </si>
  <si>
    <t>ВТОРОЕ  БЛЮДО (на выбор)</t>
  </si>
  <si>
    <t>Тефтели из говядины со сметанно-томатным соусом (1 вариант)</t>
  </si>
  <si>
    <t>Курочка запеченная</t>
  </si>
  <si>
    <t>Сосиски отварные</t>
  </si>
  <si>
    <t>1 неделя</t>
  </si>
  <si>
    <t>1-ый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</si>
  <si>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</si>
  <si>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</si>
  <si>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</si>
  <si>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</si>
  <si>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6-ой день   (суббота)</t>
  </si>
  <si>
    <t>200/15</t>
  </si>
  <si>
    <t>Салат "Цезарь" с куриным филе и соусом "Переменка"</t>
  </si>
  <si>
    <t>Блины п/ф со сгущенным молоком</t>
  </si>
  <si>
    <t>2 шт/90/30</t>
  </si>
  <si>
    <t>50/180</t>
  </si>
  <si>
    <t>Салат "Фунчоза" с рисовой лапшой с морковью</t>
  </si>
  <si>
    <t>Фрикасе из куриных грудок с мексиканской смесью</t>
  </si>
  <si>
    <t>60/50</t>
  </si>
  <si>
    <t>Запеканка из творога со сгущенным молоком</t>
  </si>
  <si>
    <t>150/25</t>
  </si>
  <si>
    <t>Котлеты рубленные из говядины</t>
  </si>
  <si>
    <t>100/2 шт</t>
  </si>
  <si>
    <t>Овощи на пару (капуста цветная, брокколи, морковь)</t>
  </si>
  <si>
    <t>Суп гороховый с гренками</t>
  </si>
  <si>
    <t>Итого</t>
  </si>
  <si>
    <t>Щи из свежей капусты с картофелем, со сметаной</t>
  </si>
  <si>
    <t>Рассольник "Ленинградский", со сметаной</t>
  </si>
  <si>
    <t>Салат из свежих помидоров с маслом растительным</t>
  </si>
  <si>
    <t>80/5</t>
  </si>
  <si>
    <t>80 (65/10/5)</t>
  </si>
  <si>
    <t>Лазанья с куриными грудками с соусом бешамель</t>
  </si>
  <si>
    <t>Биточки из говядины</t>
  </si>
  <si>
    <t>Булочка "Домашняя"</t>
  </si>
  <si>
    <t>Салат из свежих огурцов, помидоров с маслом растительным</t>
  </si>
  <si>
    <t>Помидоры свежие порционно</t>
  </si>
  <si>
    <t>Напиток лимонный</t>
  </si>
  <si>
    <t>Филе минтая запеченное  с сыром</t>
  </si>
  <si>
    <t>Биточки куриные под овощной шапкой с сыром</t>
  </si>
  <si>
    <t xml:space="preserve">Пирожное песочное с яблоком </t>
  </si>
  <si>
    <t>Пюре картофельное</t>
  </si>
  <si>
    <t>180/5</t>
  </si>
  <si>
    <t>4 шт/144/4</t>
  </si>
  <si>
    <t>Суп картофельный с лапшой домашней</t>
  </si>
  <si>
    <t>Ватрушка с творогом</t>
  </si>
  <si>
    <t>ГАРНИР (на выбор)</t>
  </si>
  <si>
    <t>Чай черный с сахаром</t>
  </si>
  <si>
    <t>ХОЛОДНАЯ ЗАКУСКА ИЛИ КОНДИТЕРСКОЕ ИЗДЕЛИЕ ИЛИ ПЕРВОЕ БЛЮДО (на выбор)</t>
  </si>
  <si>
    <t>ХОЛОДНАЯ ЗАКУСКА ИЛИ ПЕРВОЕ БЛЮДО (на выбор)</t>
  </si>
  <si>
    <t>Вермишель отварная с растительным маслом</t>
  </si>
  <si>
    <t>20/20</t>
  </si>
  <si>
    <t xml:space="preserve">Салат из свежих огурцов, помидоров с маслом растительным </t>
  </si>
  <si>
    <t xml:space="preserve">Рис отварной с маслом сливочным на полив </t>
  </si>
  <si>
    <t>Каша гречневая рассыпчатая с маслом сливочным на полив</t>
  </si>
  <si>
    <t>Лапша гречневая "Соба" с маслом сливочным на полив</t>
  </si>
  <si>
    <t>Хинкали из говядины п/ф с маслом сливочным на полив</t>
  </si>
  <si>
    <t>Макаронные изделия отварные (рожки) с маслом растительным</t>
  </si>
  <si>
    <t>Рыба запеченная (филе минтая)</t>
  </si>
  <si>
    <t>Каша гороховая с маслом сливочным на полив</t>
  </si>
  <si>
    <t>Каша пшенная с маслом сливочным на полив</t>
  </si>
  <si>
    <t>ХОЛОДНАЯ ЗАКУСКА ИЛИ МУЧНОЕ ИЗДЕЛИЕ (на выбор)</t>
  </si>
  <si>
    <t>ХОЛОДНАЯ ЗАКУСКА ИЛИ МУЧНОЕ ИЗДЕЛИЕ ИЛИ ПЕРВОЕ БЛЮДО (на выбор)</t>
  </si>
  <si>
    <t>Борщ Сибирский из свеж.капусты, с картофелем, фасолью конс., со сметаной</t>
  </si>
  <si>
    <t>250/10</t>
  </si>
  <si>
    <t>(старшие с  11 до 18 лет)</t>
  </si>
  <si>
    <t>Примерное   двухнедельное меню в осенне-зимний период (завтрак)  для общеобразовательных организаций  г. Нижнекамск на 2 полугодие 2021г.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</si>
</sst>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;[Red]0.00"/>
  </numFmts>
  <fonts count="1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left" vertical="center"/>
    </xf>
    <xf numFmtId="2" fontId="5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2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49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6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>
      <alignment wrapText="1"/>
    </xf>
    <xf numFmtId="9" fontId="6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center"/>
    </xf>
    <xf numFmtId="2" fontId="5" fillId="0" borderId="0" xfId="3" applyNumberFormat="1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6"/>
  <sheetViews>
    <sheetView tabSelected="1" view="pageBreakPreview" zoomScaleNormal="100" zoomScaleSheetLayoutView="100" workbookViewId="0">
      <selection activeCell="D21" sqref="D21"/>
    </sheetView>
  </sheetViews>
  <sheetFormatPr defaultRowHeight="15.75"/>
  <cols>
    <col min="1" max="3" width="9.140625" style="24"/>
    <col min="4" max="4" width="36" style="24" customWidth="1"/>
    <col min="5" max="5" width="11" style="10" customWidth="1"/>
    <col min="6" max="6" width="8.28515625" style="12" customWidth="1"/>
    <col min="7" max="7" width="9.85546875" style="11" customWidth="1"/>
    <col min="8" max="8" width="7" style="11" customWidth="1"/>
    <col min="9" max="9" width="11.5703125" style="11" customWidth="1"/>
    <col min="10" max="10" width="10.85546875" style="11" customWidth="1"/>
    <col min="11" max="11" width="8.7109375" style="11" customWidth="1"/>
    <col min="12" max="12" width="7.42578125" style="11" customWidth="1"/>
    <col min="13" max="13" width="8.85546875" style="11" customWidth="1"/>
    <col min="14" max="14" width="7" style="11" customWidth="1"/>
    <col min="15" max="15" width="8.28515625" style="11" customWidth="1"/>
    <col min="16" max="16" width="8.42578125" style="11" customWidth="1"/>
    <col min="17" max="17" width="9" style="11" customWidth="1"/>
    <col min="18" max="18" width="8.5703125" style="11" customWidth="1"/>
    <col min="19" max="16384" width="9.140625" style="9"/>
  </cols>
  <sheetData>
    <row r="1" spans="1:18" ht="15.75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</row>
    <row r="2" spans="1:18" ht="34.5" customHeight="1">
      <c r="A2" s="47" t="s">
        <v>95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6"/>
      <c r="N2" s="46"/>
      <c r="O2" s="46"/>
      <c r="P2" s="46"/>
      <c r="Q2" s="46"/>
      <c r="R2" s="46"/>
    </row>
    <row r="3" spans="1:18" ht="15.75" customHeight="1">
      <c r="B3" s="38"/>
      <c r="C3" s="38"/>
      <c r="D3" s="52" t="s">
        <v>94</v>
      </c>
      <c r="E3" s="52"/>
      <c r="F3" s="52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8" ht="16.5" customHeight="1">
      <c r="A4" s="52" t="s">
        <v>34</v>
      </c>
      <c r="B4" s="52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</row>
    <row r="5" spans="1:18">
      <c r="A5" s="52"/>
      <c r="B5" s="56"/>
      <c r="C5" s="56"/>
      <c r="D5" s="56"/>
      <c r="E5" s="56"/>
      <c r="F5" s="56"/>
      <c r="G5" s="56"/>
      <c r="H5" s="56"/>
      <c r="I5" s="56"/>
      <c r="J5" s="56"/>
    </row>
    <row r="6" spans="1:18">
      <c r="A6" s="53" t="s">
        <v>35</v>
      </c>
      <c r="B6" s="53"/>
      <c r="C6" s="53"/>
      <c r="D6" s="53"/>
    </row>
    <row r="7" spans="1:18" ht="31.5">
      <c r="A7" s="52" t="s">
        <v>0</v>
      </c>
      <c r="B7" s="56"/>
      <c r="C7" s="56"/>
      <c r="D7" s="56"/>
      <c r="E7" s="13" t="s">
        <v>1</v>
      </c>
      <c r="F7" s="14" t="s">
        <v>2</v>
      </c>
      <c r="G7" s="15" t="s">
        <v>6</v>
      </c>
      <c r="H7" s="15" t="s">
        <v>7</v>
      </c>
      <c r="I7" s="15" t="s">
        <v>8</v>
      </c>
      <c r="J7" s="15" t="s">
        <v>9</v>
      </c>
      <c r="K7" s="15" t="s">
        <v>17</v>
      </c>
      <c r="L7" s="15" t="s">
        <v>18</v>
      </c>
      <c r="M7" s="15" t="s">
        <v>19</v>
      </c>
      <c r="N7" s="15" t="s">
        <v>20</v>
      </c>
      <c r="O7" s="15" t="s">
        <v>21</v>
      </c>
      <c r="P7" s="15" t="s">
        <v>22</v>
      </c>
      <c r="Q7" s="15" t="s">
        <v>23</v>
      </c>
      <c r="R7" s="15" t="s">
        <v>24</v>
      </c>
    </row>
    <row r="8" spans="1:18">
      <c r="A8" s="16"/>
      <c r="B8" s="41"/>
      <c r="C8" s="41"/>
      <c r="D8" s="41"/>
      <c r="E8" s="13"/>
      <c r="F8" s="14"/>
      <c r="G8" s="15"/>
      <c r="H8" s="15"/>
      <c r="I8" s="15"/>
      <c r="J8" s="15"/>
    </row>
    <row r="9" spans="1:18">
      <c r="A9" s="35" t="s">
        <v>78</v>
      </c>
      <c r="B9" s="35"/>
      <c r="C9" s="35"/>
      <c r="D9" s="35"/>
      <c r="E9" s="1"/>
      <c r="F9" s="17"/>
      <c r="G9" s="7"/>
      <c r="H9" s="7"/>
      <c r="I9" s="7"/>
      <c r="J9" s="7"/>
    </row>
    <row r="10" spans="1:18" s="22" customFormat="1">
      <c r="A10" s="18" t="s">
        <v>25</v>
      </c>
      <c r="B10" s="19"/>
      <c r="C10" s="19"/>
      <c r="D10" s="19"/>
      <c r="E10" s="20">
        <v>110</v>
      </c>
      <c r="F10" s="21"/>
      <c r="G10" s="21">
        <v>0.44</v>
      </c>
      <c r="H10" s="21">
        <v>0.44</v>
      </c>
      <c r="I10" s="21">
        <v>10.78</v>
      </c>
      <c r="J10" s="21">
        <v>52</v>
      </c>
      <c r="K10" s="21">
        <v>0.03</v>
      </c>
      <c r="L10" s="21">
        <v>11</v>
      </c>
      <c r="M10" s="21"/>
      <c r="N10" s="21">
        <v>0.22</v>
      </c>
      <c r="O10" s="21">
        <v>17.600000000000001</v>
      </c>
      <c r="P10" s="21">
        <v>12.1</v>
      </c>
      <c r="Q10" s="21">
        <v>9.9</v>
      </c>
      <c r="R10" s="21">
        <v>2.42</v>
      </c>
    </row>
    <row r="11" spans="1:18">
      <c r="A11" s="40" t="s">
        <v>58</v>
      </c>
      <c r="E11" s="1" t="s">
        <v>59</v>
      </c>
      <c r="F11" s="21"/>
      <c r="G11" s="25">
        <v>0.79</v>
      </c>
      <c r="H11" s="25">
        <v>6.12</v>
      </c>
      <c r="I11" s="25">
        <v>4.08</v>
      </c>
      <c r="J11" s="25">
        <v>74.400000000000006</v>
      </c>
      <c r="K11" s="25">
        <v>1.7000000000000001E-2</v>
      </c>
      <c r="L11" s="25">
        <v>3.96</v>
      </c>
      <c r="M11" s="25">
        <v>24</v>
      </c>
      <c r="N11" s="25">
        <v>2.76</v>
      </c>
      <c r="O11" s="25">
        <v>112.26</v>
      </c>
      <c r="P11" s="25">
        <v>92.57</v>
      </c>
      <c r="Q11" s="25">
        <v>16.8</v>
      </c>
      <c r="R11" s="25">
        <v>0.94</v>
      </c>
    </row>
    <row r="12" spans="1:18">
      <c r="A12" s="40"/>
      <c r="B12" s="40"/>
      <c r="C12" s="40"/>
      <c r="D12" s="40"/>
      <c r="E12" s="1"/>
      <c r="F12" s="26"/>
      <c r="G12" s="7">
        <f>SUM(G10:G11)/2</f>
        <v>0.61499999999999999</v>
      </c>
      <c r="H12" s="7">
        <f t="shared" ref="H12:R12" si="0">SUM(H10:H11)/2</f>
        <v>3.2800000000000002</v>
      </c>
      <c r="I12" s="7">
        <f t="shared" si="0"/>
        <v>7.43</v>
      </c>
      <c r="J12" s="7">
        <f t="shared" si="0"/>
        <v>63.2</v>
      </c>
      <c r="K12" s="7">
        <f t="shared" si="0"/>
        <v>2.35E-2</v>
      </c>
      <c r="L12" s="7">
        <f t="shared" si="0"/>
        <v>7.48</v>
      </c>
      <c r="M12" s="7">
        <f t="shared" si="0"/>
        <v>12</v>
      </c>
      <c r="N12" s="7">
        <f t="shared" si="0"/>
        <v>1.49</v>
      </c>
      <c r="O12" s="7">
        <f t="shared" si="0"/>
        <v>64.930000000000007</v>
      </c>
      <c r="P12" s="7">
        <f t="shared" si="0"/>
        <v>52.334999999999994</v>
      </c>
      <c r="Q12" s="7">
        <f t="shared" si="0"/>
        <v>13.350000000000001</v>
      </c>
      <c r="R12" s="7">
        <f t="shared" si="0"/>
        <v>1.68</v>
      </c>
    </row>
    <row r="13" spans="1:18">
      <c r="A13" s="40"/>
      <c r="B13" s="27"/>
      <c r="C13" s="40"/>
      <c r="D13" s="40"/>
      <c r="E13" s="1"/>
      <c r="F13" s="21"/>
      <c r="G13" s="8"/>
      <c r="H13" s="8"/>
      <c r="I13" s="8"/>
      <c r="J13" s="8"/>
    </row>
    <row r="14" spans="1:18">
      <c r="A14" s="40" t="s">
        <v>56</v>
      </c>
      <c r="B14" s="40"/>
      <c r="C14" s="40"/>
      <c r="D14" s="40"/>
      <c r="E14" s="1" t="s">
        <v>93</v>
      </c>
      <c r="F14" s="21"/>
      <c r="G14" s="8">
        <v>1.8</v>
      </c>
      <c r="H14" s="8">
        <v>4.8</v>
      </c>
      <c r="I14" s="8">
        <v>6</v>
      </c>
      <c r="J14" s="8">
        <v>73</v>
      </c>
      <c r="K14" s="11">
        <v>0.01</v>
      </c>
      <c r="L14" s="11">
        <v>8.0399999999999991</v>
      </c>
      <c r="M14" s="11">
        <v>23.4</v>
      </c>
      <c r="N14" s="11">
        <v>0.15</v>
      </c>
      <c r="O14" s="11">
        <v>30.4</v>
      </c>
      <c r="P14" s="11">
        <v>26.2</v>
      </c>
      <c r="Q14" s="11">
        <v>10.4</v>
      </c>
      <c r="R14" s="11">
        <v>0.36</v>
      </c>
    </row>
    <row r="15" spans="1:18">
      <c r="A15" s="40"/>
      <c r="B15" s="40"/>
      <c r="C15" s="40"/>
      <c r="D15" s="40"/>
      <c r="E15" s="1"/>
      <c r="F15" s="26"/>
      <c r="G15" s="7">
        <f>G14</f>
        <v>1.8</v>
      </c>
      <c r="H15" s="7">
        <f t="shared" ref="H15:R15" si="1">H14</f>
        <v>4.8</v>
      </c>
      <c r="I15" s="7">
        <f t="shared" si="1"/>
        <v>6</v>
      </c>
      <c r="J15" s="7">
        <f t="shared" si="1"/>
        <v>73</v>
      </c>
      <c r="K15" s="7">
        <f t="shared" si="1"/>
        <v>0.01</v>
      </c>
      <c r="L15" s="7">
        <f t="shared" si="1"/>
        <v>8.0399999999999991</v>
      </c>
      <c r="M15" s="7">
        <f t="shared" si="1"/>
        <v>23.4</v>
      </c>
      <c r="N15" s="7">
        <f t="shared" si="1"/>
        <v>0.15</v>
      </c>
      <c r="O15" s="7">
        <f t="shared" si="1"/>
        <v>30.4</v>
      </c>
      <c r="P15" s="7">
        <f t="shared" si="1"/>
        <v>26.2</v>
      </c>
      <c r="Q15" s="7">
        <f t="shared" si="1"/>
        <v>10.4</v>
      </c>
      <c r="R15" s="7">
        <f t="shared" si="1"/>
        <v>0.36</v>
      </c>
    </row>
    <row r="16" spans="1:18">
      <c r="A16" s="28" t="s">
        <v>26</v>
      </c>
      <c r="C16" s="28"/>
      <c r="D16" s="28"/>
      <c r="E16" s="1"/>
      <c r="F16" s="26"/>
      <c r="G16" s="7"/>
      <c r="H16" s="7"/>
      <c r="I16" s="7"/>
      <c r="J16" s="7"/>
    </row>
    <row r="17" spans="1:19" s="2" customFormat="1">
      <c r="A17" s="40" t="s">
        <v>62</v>
      </c>
      <c r="B17" s="40"/>
      <c r="C17" s="40"/>
      <c r="D17" s="40"/>
      <c r="E17" s="1">
        <v>90</v>
      </c>
      <c r="F17" s="21"/>
      <c r="G17" s="8">
        <v>18.45</v>
      </c>
      <c r="H17" s="8">
        <v>21.13</v>
      </c>
      <c r="I17" s="8">
        <v>0.88</v>
      </c>
      <c r="J17" s="8">
        <v>186.3</v>
      </c>
      <c r="K17" s="8">
        <v>2.4E-2</v>
      </c>
      <c r="L17" s="8">
        <v>0.6</v>
      </c>
      <c r="M17" s="8">
        <v>11.3</v>
      </c>
      <c r="N17" s="8">
        <v>0.03</v>
      </c>
      <c r="O17" s="8">
        <v>15.63</v>
      </c>
      <c r="P17" s="8">
        <v>105.6</v>
      </c>
      <c r="Q17" s="8">
        <v>10.199999999999999</v>
      </c>
      <c r="R17" s="8">
        <v>1.2</v>
      </c>
    </row>
    <row r="18" spans="1:19">
      <c r="A18" s="40"/>
      <c r="E18" s="1"/>
      <c r="F18" s="26"/>
      <c r="G18" s="7"/>
      <c r="H18" s="7"/>
      <c r="I18" s="7"/>
      <c r="J18" s="7"/>
      <c r="K18" s="29"/>
      <c r="L18" s="29"/>
      <c r="M18" s="29"/>
      <c r="N18" s="29"/>
      <c r="O18" s="29"/>
      <c r="P18" s="29"/>
      <c r="Q18" s="29"/>
      <c r="R18" s="29"/>
    </row>
    <row r="19" spans="1:19">
      <c r="A19" s="40" t="s">
        <v>10</v>
      </c>
      <c r="B19" s="40"/>
      <c r="C19" s="40"/>
      <c r="D19" s="40"/>
      <c r="E19" s="1" t="s">
        <v>45</v>
      </c>
      <c r="F19" s="21"/>
      <c r="G19" s="8">
        <v>11.5</v>
      </c>
      <c r="H19" s="8">
        <v>14</v>
      </c>
      <c r="I19" s="8">
        <v>16.399999999999999</v>
      </c>
      <c r="J19" s="8">
        <v>270</v>
      </c>
      <c r="K19" s="11">
        <v>0.12</v>
      </c>
      <c r="L19" s="11">
        <v>5.01</v>
      </c>
      <c r="N19" s="11">
        <v>4.0999999999999996</v>
      </c>
      <c r="O19" s="11">
        <v>22.76</v>
      </c>
      <c r="P19" s="11">
        <v>195.9</v>
      </c>
      <c r="Q19" s="11">
        <v>46.6</v>
      </c>
      <c r="R19" s="11">
        <v>3.05</v>
      </c>
    </row>
    <row r="20" spans="1:19">
      <c r="A20" s="40"/>
      <c r="B20" s="40"/>
      <c r="C20" s="40"/>
      <c r="D20" s="40"/>
      <c r="E20" s="1"/>
      <c r="F20" s="26"/>
      <c r="G20" s="7">
        <f>(G19+G17)/2</f>
        <v>14.975</v>
      </c>
      <c r="H20" s="7">
        <f t="shared" ref="H20:R20" si="2">(H19+H17)/2</f>
        <v>17.564999999999998</v>
      </c>
      <c r="I20" s="7">
        <f t="shared" si="2"/>
        <v>8.6399999999999988</v>
      </c>
      <c r="J20" s="7">
        <f t="shared" si="2"/>
        <v>228.15</v>
      </c>
      <c r="K20" s="7">
        <f t="shared" si="2"/>
        <v>7.1999999999999995E-2</v>
      </c>
      <c r="L20" s="7">
        <f t="shared" si="2"/>
        <v>2.8049999999999997</v>
      </c>
      <c r="M20" s="7">
        <f t="shared" si="2"/>
        <v>5.65</v>
      </c>
      <c r="N20" s="7">
        <f t="shared" si="2"/>
        <v>2.0649999999999999</v>
      </c>
      <c r="O20" s="7">
        <f t="shared" si="2"/>
        <v>19.195</v>
      </c>
      <c r="P20" s="7">
        <f t="shared" si="2"/>
        <v>150.75</v>
      </c>
      <c r="Q20" s="7">
        <f t="shared" si="2"/>
        <v>28.4</v>
      </c>
      <c r="R20" s="7">
        <f t="shared" si="2"/>
        <v>2.125</v>
      </c>
    </row>
    <row r="21" spans="1:19">
      <c r="B21" s="30" t="s">
        <v>27</v>
      </c>
      <c r="C21" s="30"/>
      <c r="D21" s="30"/>
      <c r="E21" s="1"/>
      <c r="F21" s="20"/>
      <c r="G21" s="8"/>
      <c r="H21" s="8"/>
      <c r="I21" s="8"/>
      <c r="J21" s="8"/>
    </row>
    <row r="22" spans="1:19">
      <c r="A22" s="40" t="s">
        <v>79</v>
      </c>
      <c r="B22" s="40"/>
      <c r="C22" s="40"/>
      <c r="D22" s="40"/>
      <c r="E22" s="1" t="s">
        <v>71</v>
      </c>
      <c r="F22" s="21"/>
      <c r="G22" s="8">
        <v>6.79</v>
      </c>
      <c r="H22" s="8">
        <v>0.8</v>
      </c>
      <c r="I22" s="8">
        <v>38.299999999999997</v>
      </c>
      <c r="J22" s="8">
        <v>187.5</v>
      </c>
      <c r="K22" s="11">
        <v>6.8000000000000005E-2</v>
      </c>
      <c r="N22" s="11">
        <v>0.92</v>
      </c>
      <c r="O22" s="11">
        <v>13.42</v>
      </c>
      <c r="P22" s="11">
        <v>44.6</v>
      </c>
      <c r="Q22" s="11">
        <v>10.34</v>
      </c>
      <c r="R22" s="11">
        <v>1.02</v>
      </c>
    </row>
    <row r="23" spans="1:19">
      <c r="A23" s="40"/>
      <c r="B23" s="27" t="s">
        <v>28</v>
      </c>
      <c r="C23" s="27"/>
      <c r="D23" s="40"/>
      <c r="E23" s="1"/>
      <c r="F23" s="26"/>
      <c r="G23" s="7">
        <f>SUM(G22)</f>
        <v>6.79</v>
      </c>
      <c r="H23" s="7">
        <f>SUM(H22)</f>
        <v>0.8</v>
      </c>
      <c r="I23" s="7">
        <f>SUM(I22)</f>
        <v>38.299999999999997</v>
      </c>
      <c r="J23" s="7">
        <f>SUM(J22)</f>
        <v>187.5</v>
      </c>
      <c r="K23" s="29">
        <f>SUM(K22)</f>
        <v>6.8000000000000005E-2</v>
      </c>
      <c r="L23" s="29">
        <f t="shared" ref="L23:N23" si="3">SUM(L22)</f>
        <v>0</v>
      </c>
      <c r="M23" s="29">
        <f t="shared" si="3"/>
        <v>0</v>
      </c>
      <c r="N23" s="29">
        <f t="shared" si="3"/>
        <v>0.92</v>
      </c>
      <c r="O23" s="29">
        <f t="shared" ref="O23:R23" si="4">SUM(O22)</f>
        <v>13.42</v>
      </c>
      <c r="P23" s="29">
        <f t="shared" si="4"/>
        <v>44.6</v>
      </c>
      <c r="Q23" s="29">
        <f t="shared" si="4"/>
        <v>10.34</v>
      </c>
      <c r="R23" s="29">
        <f t="shared" si="4"/>
        <v>1.02</v>
      </c>
    </row>
    <row r="24" spans="1:19" ht="16.5" customHeight="1">
      <c r="A24" s="48" t="s">
        <v>76</v>
      </c>
      <c r="B24" s="48"/>
      <c r="C24" s="48"/>
      <c r="D24" s="48"/>
      <c r="E24" s="1" t="s">
        <v>41</v>
      </c>
      <c r="F24" s="21"/>
      <c r="G24" s="8">
        <v>0.46</v>
      </c>
      <c r="H24" s="8">
        <v>0.02</v>
      </c>
      <c r="I24" s="8">
        <v>16.25</v>
      </c>
      <c r="J24" s="8">
        <v>67</v>
      </c>
      <c r="K24" s="11">
        <v>0</v>
      </c>
      <c r="L24" s="11">
        <v>0</v>
      </c>
      <c r="M24" s="11">
        <v>0</v>
      </c>
      <c r="N24" s="11">
        <v>0</v>
      </c>
      <c r="O24" s="11">
        <v>0.4</v>
      </c>
      <c r="P24" s="11">
        <v>0</v>
      </c>
      <c r="Q24" s="11">
        <v>0</v>
      </c>
      <c r="R24" s="11">
        <v>0.4</v>
      </c>
    </row>
    <row r="25" spans="1:19">
      <c r="A25" s="40"/>
      <c r="B25" s="40"/>
      <c r="C25" s="40"/>
      <c r="D25" s="40"/>
      <c r="E25" s="1"/>
      <c r="F25" s="26"/>
      <c r="G25" s="7">
        <f t="shared" ref="G25:R25" si="5">SUM(G24)</f>
        <v>0.46</v>
      </c>
      <c r="H25" s="7">
        <f t="shared" si="5"/>
        <v>0.02</v>
      </c>
      <c r="I25" s="7">
        <f t="shared" si="5"/>
        <v>16.25</v>
      </c>
      <c r="J25" s="7">
        <f t="shared" si="5"/>
        <v>67</v>
      </c>
      <c r="K25" s="7">
        <f t="shared" si="5"/>
        <v>0</v>
      </c>
      <c r="L25" s="7">
        <f t="shared" si="5"/>
        <v>0</v>
      </c>
      <c r="M25" s="7">
        <f t="shared" si="5"/>
        <v>0</v>
      </c>
      <c r="N25" s="7">
        <f t="shared" si="5"/>
        <v>0</v>
      </c>
      <c r="O25" s="7">
        <f t="shared" si="5"/>
        <v>0.4</v>
      </c>
      <c r="P25" s="7">
        <f t="shared" si="5"/>
        <v>0</v>
      </c>
      <c r="Q25" s="7">
        <f t="shared" si="5"/>
        <v>0</v>
      </c>
      <c r="R25" s="7">
        <f t="shared" si="5"/>
        <v>0.4</v>
      </c>
    </row>
    <row r="26" spans="1:19">
      <c r="A26" s="40" t="s">
        <v>4</v>
      </c>
      <c r="B26" s="40"/>
      <c r="C26" s="40"/>
      <c r="D26" s="40"/>
      <c r="E26" s="1" t="s">
        <v>80</v>
      </c>
      <c r="F26" s="21"/>
      <c r="G26" s="8">
        <v>2.9</v>
      </c>
      <c r="H26" s="8">
        <v>0.8</v>
      </c>
      <c r="I26" s="8">
        <v>17</v>
      </c>
      <c r="J26" s="8">
        <v>90</v>
      </c>
      <c r="K26" s="11">
        <v>0.04</v>
      </c>
      <c r="N26" s="11">
        <v>0.4</v>
      </c>
      <c r="O26" s="11">
        <v>8.6999999999999993</v>
      </c>
      <c r="P26" s="11">
        <v>34.1</v>
      </c>
      <c r="Q26" s="11">
        <v>9.1</v>
      </c>
      <c r="R26" s="11">
        <v>0.52</v>
      </c>
    </row>
    <row r="27" spans="1:19">
      <c r="A27" s="40"/>
      <c r="B27" s="40"/>
      <c r="C27" s="40"/>
      <c r="D27" s="40"/>
      <c r="E27" s="1"/>
      <c r="F27" s="26"/>
      <c r="G27" s="7">
        <f>G26</f>
        <v>2.9</v>
      </c>
      <c r="H27" s="7">
        <f t="shared" ref="H27:R27" si="6">H26</f>
        <v>0.8</v>
      </c>
      <c r="I27" s="7">
        <f t="shared" si="6"/>
        <v>17</v>
      </c>
      <c r="J27" s="7">
        <f t="shared" si="6"/>
        <v>90</v>
      </c>
      <c r="K27" s="7">
        <f t="shared" si="6"/>
        <v>0.04</v>
      </c>
      <c r="L27" s="7">
        <f t="shared" si="6"/>
        <v>0</v>
      </c>
      <c r="M27" s="7">
        <f t="shared" si="6"/>
        <v>0</v>
      </c>
      <c r="N27" s="7">
        <f t="shared" si="6"/>
        <v>0.4</v>
      </c>
      <c r="O27" s="7">
        <f t="shared" si="6"/>
        <v>8.6999999999999993</v>
      </c>
      <c r="P27" s="7">
        <f t="shared" si="6"/>
        <v>34.1</v>
      </c>
      <c r="Q27" s="7">
        <f t="shared" si="6"/>
        <v>9.1</v>
      </c>
      <c r="R27" s="7">
        <f t="shared" si="6"/>
        <v>0.52</v>
      </c>
    </row>
    <row r="28" spans="1:19">
      <c r="A28" s="40"/>
      <c r="B28" s="40"/>
      <c r="C28" s="40"/>
      <c r="D28" s="40"/>
      <c r="E28" s="1"/>
      <c r="F28" s="26"/>
      <c r="G28" s="8"/>
      <c r="H28" s="7"/>
      <c r="I28" s="7"/>
      <c r="J28" s="7"/>
    </row>
    <row r="29" spans="1:19">
      <c r="A29" s="40"/>
      <c r="B29" s="40"/>
      <c r="C29" s="40"/>
      <c r="D29" s="27"/>
      <c r="E29" s="13" t="s">
        <v>55</v>
      </c>
      <c r="F29" s="26"/>
      <c r="G29" s="7">
        <f>G27+G25+G23+G20+G15+G12</f>
        <v>27.54</v>
      </c>
      <c r="H29" s="7">
        <f t="shared" ref="H29:R29" si="7">H27+H25+H23+H20+H15+H12</f>
        <v>27.265000000000001</v>
      </c>
      <c r="I29" s="7">
        <f t="shared" si="7"/>
        <v>93.62</v>
      </c>
      <c r="J29" s="7">
        <f t="shared" si="7"/>
        <v>708.85</v>
      </c>
      <c r="K29" s="7">
        <f t="shared" si="7"/>
        <v>0.2135</v>
      </c>
      <c r="L29" s="7">
        <f t="shared" si="7"/>
        <v>18.324999999999999</v>
      </c>
      <c r="M29" s="7">
        <f t="shared" si="7"/>
        <v>41.05</v>
      </c>
      <c r="N29" s="7">
        <f t="shared" si="7"/>
        <v>5.0249999999999995</v>
      </c>
      <c r="O29" s="7">
        <f t="shared" si="7"/>
        <v>137.04500000000002</v>
      </c>
      <c r="P29" s="7">
        <f t="shared" si="7"/>
        <v>307.98499999999996</v>
      </c>
      <c r="Q29" s="7">
        <f t="shared" si="7"/>
        <v>71.59</v>
      </c>
      <c r="R29" s="7">
        <f t="shared" si="7"/>
        <v>6.1049999999999995</v>
      </c>
      <c r="S29" s="7"/>
    </row>
    <row r="30" spans="1:19">
      <c r="A30" s="40"/>
      <c r="B30" s="27"/>
      <c r="C30" s="40"/>
      <c r="D30" s="27"/>
      <c r="E30" s="1"/>
      <c r="F30" s="20"/>
      <c r="G30" s="8"/>
      <c r="H30" s="8"/>
      <c r="I30" s="8"/>
      <c r="J30" s="39">
        <f>J29*60%/1627.8</f>
        <v>0.2612790269074825</v>
      </c>
    </row>
    <row r="32" spans="1:19">
      <c r="B32" s="34" t="s">
        <v>36</v>
      </c>
      <c r="C32" s="40"/>
      <c r="D32" s="40"/>
      <c r="E32" s="13"/>
      <c r="F32" s="26"/>
      <c r="G32" s="7"/>
    </row>
    <row r="33" spans="1:18">
      <c r="A33" s="16"/>
      <c r="B33" s="41"/>
      <c r="C33" s="41"/>
      <c r="D33" s="41"/>
      <c r="E33" s="13"/>
      <c r="F33" s="14"/>
      <c r="G33" s="15"/>
      <c r="H33" s="15"/>
      <c r="I33" s="15"/>
      <c r="J33" s="15"/>
    </row>
    <row r="34" spans="1:18">
      <c r="A34" s="35" t="s">
        <v>77</v>
      </c>
      <c r="C34" s="35"/>
      <c r="D34" s="35"/>
      <c r="E34" s="36"/>
      <c r="F34" s="37"/>
      <c r="G34" s="7"/>
      <c r="H34" s="7"/>
      <c r="I34" s="7"/>
      <c r="J34" s="7"/>
    </row>
    <row r="35" spans="1:18">
      <c r="A35" s="19" t="s">
        <v>69</v>
      </c>
      <c r="B35" s="19"/>
      <c r="C35" s="19"/>
      <c r="D35" s="19"/>
      <c r="E35" s="10">
        <v>50</v>
      </c>
      <c r="F35" s="25"/>
      <c r="G35" s="11">
        <v>8.1</v>
      </c>
      <c r="H35" s="11">
        <v>1.9</v>
      </c>
      <c r="I35" s="11">
        <v>54.2</v>
      </c>
      <c r="J35" s="11">
        <v>281.8</v>
      </c>
      <c r="L35" s="11">
        <v>0.02</v>
      </c>
      <c r="M35" s="11">
        <v>5.0000000000000001E-3</v>
      </c>
      <c r="N35" s="11">
        <v>2.5</v>
      </c>
      <c r="O35" s="11">
        <v>8</v>
      </c>
      <c r="P35" s="11">
        <v>42</v>
      </c>
      <c r="Q35" s="11">
        <v>6</v>
      </c>
      <c r="R35" s="11">
        <v>0.6</v>
      </c>
    </row>
    <row r="36" spans="1:18">
      <c r="A36" s="40" t="s">
        <v>81</v>
      </c>
      <c r="E36" s="42">
        <v>60</v>
      </c>
      <c r="F36" s="21"/>
      <c r="G36" s="8">
        <v>0.59</v>
      </c>
      <c r="H36" s="8">
        <v>6.1</v>
      </c>
      <c r="I36" s="8">
        <v>2.04</v>
      </c>
      <c r="J36" s="11">
        <v>67</v>
      </c>
      <c r="K36" s="11">
        <v>1.2E-2</v>
      </c>
      <c r="L36" s="11">
        <v>3.87</v>
      </c>
      <c r="M36" s="11">
        <v>0.06</v>
      </c>
      <c r="N36" s="11">
        <v>0.09</v>
      </c>
      <c r="O36" s="11">
        <v>11.7</v>
      </c>
      <c r="P36" s="11">
        <v>11.4</v>
      </c>
      <c r="Q36" s="11">
        <v>4.8</v>
      </c>
      <c r="R36" s="11">
        <v>0.21</v>
      </c>
    </row>
    <row r="37" spans="1:18">
      <c r="A37" s="40"/>
      <c r="E37" s="1"/>
      <c r="F37" s="26"/>
      <c r="G37" s="7">
        <f t="shared" ref="G37:R37" si="8">SUM(G35:G36)/2</f>
        <v>4.3449999999999998</v>
      </c>
      <c r="H37" s="7">
        <f t="shared" si="8"/>
        <v>4</v>
      </c>
      <c r="I37" s="7">
        <f t="shared" si="8"/>
        <v>28.12</v>
      </c>
      <c r="J37" s="7">
        <f t="shared" si="8"/>
        <v>174.4</v>
      </c>
      <c r="K37" s="7">
        <f t="shared" si="8"/>
        <v>6.0000000000000001E-3</v>
      </c>
      <c r="L37" s="7">
        <f t="shared" si="8"/>
        <v>1.9450000000000001</v>
      </c>
      <c r="M37" s="7">
        <f t="shared" si="8"/>
        <v>3.2500000000000001E-2</v>
      </c>
      <c r="N37" s="7">
        <f t="shared" si="8"/>
        <v>1.2949999999999999</v>
      </c>
      <c r="O37" s="7">
        <f t="shared" si="8"/>
        <v>9.85</v>
      </c>
      <c r="P37" s="7">
        <f t="shared" si="8"/>
        <v>26.7</v>
      </c>
      <c r="Q37" s="7">
        <f t="shared" si="8"/>
        <v>5.4</v>
      </c>
      <c r="R37" s="7">
        <f t="shared" si="8"/>
        <v>0.40499999999999997</v>
      </c>
    </row>
    <row r="38" spans="1:18">
      <c r="A38" s="40"/>
      <c r="B38" s="55"/>
      <c r="C38" s="55"/>
      <c r="D38" s="55"/>
      <c r="E38" s="1"/>
      <c r="F38" s="26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8" t="s">
        <v>57</v>
      </c>
      <c r="B39" s="48"/>
      <c r="C39" s="48"/>
      <c r="D39" s="48"/>
      <c r="E39" s="1" t="s">
        <v>93</v>
      </c>
      <c r="F39" s="21"/>
      <c r="G39" s="8">
        <v>2</v>
      </c>
      <c r="H39" s="8">
        <v>4.9000000000000004</v>
      </c>
      <c r="I39" s="8">
        <v>12.7</v>
      </c>
      <c r="J39" s="8">
        <v>104</v>
      </c>
      <c r="K39" s="11">
        <v>0.06</v>
      </c>
      <c r="L39" s="11">
        <v>5.38</v>
      </c>
      <c r="M39" s="11">
        <v>23.4</v>
      </c>
      <c r="N39" s="11">
        <v>0.25</v>
      </c>
      <c r="O39" s="11">
        <v>20.3</v>
      </c>
      <c r="P39" s="11">
        <v>55.9</v>
      </c>
      <c r="Q39" s="11">
        <v>18.7</v>
      </c>
      <c r="R39" s="11">
        <v>0.7</v>
      </c>
    </row>
    <row r="40" spans="1:18">
      <c r="A40" s="40"/>
      <c r="B40" s="40"/>
      <c r="C40" s="40"/>
      <c r="D40" s="40"/>
      <c r="E40" s="1"/>
      <c r="F40" s="26"/>
      <c r="G40" s="7">
        <f>G39</f>
        <v>2</v>
      </c>
      <c r="H40" s="7">
        <f t="shared" ref="H40:R40" si="9">H39</f>
        <v>4.9000000000000004</v>
      </c>
      <c r="I40" s="7">
        <f t="shared" si="9"/>
        <v>12.7</v>
      </c>
      <c r="J40" s="7">
        <f t="shared" si="9"/>
        <v>104</v>
      </c>
      <c r="K40" s="7">
        <f t="shared" si="9"/>
        <v>0.06</v>
      </c>
      <c r="L40" s="7">
        <f t="shared" si="9"/>
        <v>5.38</v>
      </c>
      <c r="M40" s="7">
        <f t="shared" si="9"/>
        <v>23.4</v>
      </c>
      <c r="N40" s="7">
        <f t="shared" si="9"/>
        <v>0.25</v>
      </c>
      <c r="O40" s="7">
        <f t="shared" si="9"/>
        <v>20.3</v>
      </c>
      <c r="P40" s="7">
        <f t="shared" si="9"/>
        <v>55.9</v>
      </c>
      <c r="Q40" s="7">
        <f t="shared" si="9"/>
        <v>18.7</v>
      </c>
      <c r="R40" s="7">
        <f t="shared" si="9"/>
        <v>0.7</v>
      </c>
    </row>
    <row r="41" spans="1:18">
      <c r="A41" s="40"/>
      <c r="B41" s="27" t="s">
        <v>26</v>
      </c>
      <c r="C41" s="40"/>
      <c r="D41" s="40"/>
      <c r="E41" s="1"/>
      <c r="F41" s="26"/>
      <c r="G41" s="7"/>
      <c r="H41" s="8"/>
      <c r="I41" s="8"/>
      <c r="J41" s="8"/>
    </row>
    <row r="42" spans="1:18" ht="30.75" customHeight="1">
      <c r="A42" s="48" t="s">
        <v>31</v>
      </c>
      <c r="B42" s="49"/>
      <c r="C42" s="49"/>
      <c r="D42" s="49"/>
      <c r="E42" s="10" t="s">
        <v>15</v>
      </c>
      <c r="F42" s="21"/>
      <c r="G42" s="8">
        <v>7.12</v>
      </c>
      <c r="H42" s="8">
        <v>7.95</v>
      </c>
      <c r="I42" s="8">
        <v>9.75</v>
      </c>
      <c r="J42" s="8">
        <v>137.27000000000001</v>
      </c>
      <c r="K42" s="11">
        <v>7.0000000000000007E-2</v>
      </c>
      <c r="L42" s="11">
        <v>0.92</v>
      </c>
      <c r="M42" s="11">
        <v>42.25</v>
      </c>
      <c r="N42" s="11">
        <v>0.65</v>
      </c>
      <c r="O42" s="11">
        <v>47.55</v>
      </c>
      <c r="P42" s="11">
        <v>115.6</v>
      </c>
      <c r="Q42" s="11">
        <v>23.4</v>
      </c>
      <c r="R42" s="11">
        <v>1.04</v>
      </c>
    </row>
    <row r="43" spans="1:18">
      <c r="A43" s="40" t="s">
        <v>32</v>
      </c>
      <c r="E43" s="1">
        <v>100</v>
      </c>
      <c r="F43" s="21"/>
      <c r="G43" s="8">
        <v>30.73</v>
      </c>
      <c r="H43" s="8">
        <v>16.079999999999998</v>
      </c>
      <c r="I43" s="8">
        <v>2.83</v>
      </c>
      <c r="J43" s="8">
        <v>279</v>
      </c>
      <c r="K43" s="11">
        <v>7.0000000000000007E-2</v>
      </c>
      <c r="L43" s="11">
        <v>0.6</v>
      </c>
      <c r="M43" s="11">
        <v>51.9</v>
      </c>
      <c r="N43" s="11">
        <v>0.9</v>
      </c>
      <c r="O43" s="11">
        <v>21.2</v>
      </c>
      <c r="P43" s="11">
        <v>150</v>
      </c>
      <c r="Q43" s="11">
        <v>22.7</v>
      </c>
      <c r="R43" s="11">
        <v>1.9</v>
      </c>
    </row>
    <row r="44" spans="1:18">
      <c r="A44" s="40"/>
      <c r="B44" s="40"/>
      <c r="C44" s="40"/>
      <c r="D44" s="40"/>
      <c r="E44" s="1"/>
      <c r="F44" s="21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</row>
    <row r="45" spans="1:18">
      <c r="A45" s="40"/>
      <c r="B45" s="40"/>
      <c r="C45" s="40"/>
      <c r="D45" s="40"/>
      <c r="E45" s="1"/>
      <c r="F45" s="21"/>
      <c r="G45" s="7">
        <f>SUM(G43:G44:G42)/2</f>
        <v>18.925000000000001</v>
      </c>
      <c r="H45" s="7">
        <f>SUM(H43:H44:H42)/2</f>
        <v>12.014999999999999</v>
      </c>
      <c r="I45" s="7">
        <f>SUM(I43:I44:I42)/2</f>
        <v>6.29</v>
      </c>
      <c r="J45" s="7">
        <f>SUM(J43:J44:J42)/2</f>
        <v>208.13499999999999</v>
      </c>
      <c r="K45" s="7">
        <f>SUM(K43:K44:K42)/2</f>
        <v>7.0000000000000007E-2</v>
      </c>
      <c r="L45" s="7">
        <f>SUM(L43:L44:L42)/2</f>
        <v>0.76</v>
      </c>
      <c r="M45" s="7">
        <f>SUM(M43:M44:M42)/2</f>
        <v>47.075000000000003</v>
      </c>
      <c r="N45" s="7">
        <f>SUM(N43:N44:N42)/2</f>
        <v>0.77500000000000002</v>
      </c>
      <c r="O45" s="7">
        <f>SUM(O43:O44:O42)/2</f>
        <v>34.375</v>
      </c>
      <c r="P45" s="7">
        <f>SUM(P43:P44:P42)/2</f>
        <v>132.80000000000001</v>
      </c>
      <c r="Q45" s="7">
        <f>SUM(Q43:Q44:Q42)/2</f>
        <v>23.049999999999997</v>
      </c>
      <c r="R45" s="7">
        <f>SUM(R43:R44:R42)/2</f>
        <v>1.47</v>
      </c>
    </row>
    <row r="46" spans="1:18">
      <c r="A46" s="40"/>
      <c r="B46" s="27" t="s">
        <v>29</v>
      </c>
      <c r="C46" s="27"/>
      <c r="D46" s="40"/>
      <c r="E46" s="1"/>
      <c r="F46" s="26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3" t="s">
        <v>82</v>
      </c>
      <c r="B47" s="43"/>
      <c r="C47" s="43"/>
      <c r="D47" s="43"/>
      <c r="E47" s="44" t="s">
        <v>13</v>
      </c>
      <c r="F47" s="21"/>
      <c r="G47" s="21">
        <v>8</v>
      </c>
      <c r="H47" s="21">
        <v>4.9000000000000004</v>
      </c>
      <c r="I47" s="21">
        <v>38</v>
      </c>
      <c r="J47" s="21">
        <v>227</v>
      </c>
      <c r="K47" s="8">
        <v>0.1</v>
      </c>
      <c r="L47" s="8"/>
      <c r="M47" s="8">
        <v>39.9</v>
      </c>
      <c r="N47" s="8">
        <v>0.3</v>
      </c>
      <c r="O47" s="8">
        <v>5</v>
      </c>
      <c r="P47" s="8">
        <v>82.4</v>
      </c>
      <c r="Q47" s="8">
        <v>27</v>
      </c>
      <c r="R47" s="8">
        <v>0.5</v>
      </c>
    </row>
    <row r="48" spans="1:18">
      <c r="A48" s="40" t="s">
        <v>12</v>
      </c>
      <c r="B48" s="40"/>
      <c r="C48" s="40"/>
      <c r="D48" s="40"/>
      <c r="E48" s="1">
        <v>150</v>
      </c>
      <c r="F48" s="21"/>
      <c r="G48" s="8">
        <v>3.25</v>
      </c>
      <c r="H48" s="8">
        <v>7.3</v>
      </c>
      <c r="I48" s="8">
        <v>18.5</v>
      </c>
      <c r="J48" s="8">
        <v>153</v>
      </c>
      <c r="K48" s="11">
        <v>0.04</v>
      </c>
      <c r="L48" s="11">
        <v>7.16</v>
      </c>
      <c r="M48" s="11">
        <v>9.6999999999999993</v>
      </c>
      <c r="N48" s="11">
        <v>2.8</v>
      </c>
      <c r="O48" s="11">
        <v>32.6</v>
      </c>
      <c r="P48" s="11">
        <v>43.8</v>
      </c>
      <c r="Q48" s="11">
        <v>22.5</v>
      </c>
      <c r="R48" s="11">
        <v>0.71</v>
      </c>
    </row>
    <row r="49" spans="1:18">
      <c r="F49" s="26"/>
      <c r="G49" s="7">
        <f t="shared" ref="G49:R49" si="10">SUM(G47:G48)/2</f>
        <v>5.625</v>
      </c>
      <c r="H49" s="7">
        <f t="shared" si="10"/>
        <v>6.1</v>
      </c>
      <c r="I49" s="7">
        <f t="shared" si="10"/>
        <v>28.25</v>
      </c>
      <c r="J49" s="7">
        <f t="shared" si="10"/>
        <v>190</v>
      </c>
      <c r="K49" s="7">
        <f t="shared" si="10"/>
        <v>7.0000000000000007E-2</v>
      </c>
      <c r="L49" s="7">
        <f t="shared" si="10"/>
        <v>3.58</v>
      </c>
      <c r="M49" s="7">
        <f t="shared" si="10"/>
        <v>24.799999999999997</v>
      </c>
      <c r="N49" s="7">
        <f t="shared" si="10"/>
        <v>1.5499999999999998</v>
      </c>
      <c r="O49" s="7">
        <f t="shared" si="10"/>
        <v>18.8</v>
      </c>
      <c r="P49" s="7">
        <f t="shared" si="10"/>
        <v>63.1</v>
      </c>
      <c r="Q49" s="7">
        <f t="shared" si="10"/>
        <v>24.75</v>
      </c>
      <c r="R49" s="7">
        <f t="shared" si="10"/>
        <v>0.60499999999999998</v>
      </c>
    </row>
    <row r="50" spans="1:18">
      <c r="A50" s="40"/>
      <c r="B50" s="27" t="s">
        <v>28</v>
      </c>
      <c r="C50" s="27"/>
      <c r="D50" s="40"/>
      <c r="E50" s="1"/>
      <c r="F50" s="21"/>
      <c r="G50" s="8"/>
      <c r="H50" s="8"/>
      <c r="I50" s="8"/>
      <c r="J50" s="8"/>
    </row>
    <row r="51" spans="1:18">
      <c r="A51" s="48" t="s">
        <v>14</v>
      </c>
      <c r="B51" s="48"/>
      <c r="C51" s="48"/>
      <c r="D51" s="48"/>
      <c r="E51" s="1">
        <v>200</v>
      </c>
      <c r="F51" s="21"/>
      <c r="G51" s="8">
        <v>0.2</v>
      </c>
      <c r="H51" s="8">
        <v>0.1</v>
      </c>
      <c r="I51" s="8">
        <v>25.4</v>
      </c>
      <c r="J51" s="8">
        <v>99</v>
      </c>
      <c r="K51" s="11">
        <v>0.01</v>
      </c>
      <c r="L51" s="11">
        <v>1.6</v>
      </c>
      <c r="N51" s="11">
        <v>0.08</v>
      </c>
      <c r="O51" s="11">
        <v>6.27</v>
      </c>
      <c r="P51" s="11">
        <v>3.83</v>
      </c>
      <c r="Q51" s="11">
        <v>3.13</v>
      </c>
      <c r="R51" s="11">
        <v>0.83</v>
      </c>
    </row>
    <row r="52" spans="1:18">
      <c r="A52" s="40"/>
      <c r="B52" s="40"/>
      <c r="C52" s="40"/>
      <c r="D52" s="40"/>
      <c r="E52" s="1"/>
      <c r="F52" s="26"/>
      <c r="G52" s="7">
        <f t="shared" ref="G52:R52" si="11">SUM(G51)</f>
        <v>0.2</v>
      </c>
      <c r="H52" s="7">
        <f t="shared" si="11"/>
        <v>0.1</v>
      </c>
      <c r="I52" s="7">
        <f t="shared" si="11"/>
        <v>25.4</v>
      </c>
      <c r="J52" s="7">
        <f t="shared" si="11"/>
        <v>99</v>
      </c>
      <c r="K52" s="7">
        <f t="shared" si="11"/>
        <v>0.01</v>
      </c>
      <c r="L52" s="7">
        <f t="shared" si="11"/>
        <v>1.6</v>
      </c>
      <c r="M52" s="7">
        <f t="shared" si="11"/>
        <v>0</v>
      </c>
      <c r="N52" s="7">
        <f t="shared" si="11"/>
        <v>0.08</v>
      </c>
      <c r="O52" s="7">
        <f t="shared" si="11"/>
        <v>6.27</v>
      </c>
      <c r="P52" s="7">
        <f t="shared" si="11"/>
        <v>3.83</v>
      </c>
      <c r="Q52" s="7">
        <f t="shared" si="11"/>
        <v>3.13</v>
      </c>
      <c r="R52" s="7">
        <f t="shared" si="11"/>
        <v>0.83</v>
      </c>
    </row>
    <row r="53" spans="1:18">
      <c r="A53" s="40" t="s">
        <v>4</v>
      </c>
      <c r="B53" s="40"/>
      <c r="C53" s="40"/>
      <c r="D53" s="40"/>
      <c r="E53" s="1" t="s">
        <v>80</v>
      </c>
      <c r="F53" s="21"/>
      <c r="G53" s="8">
        <v>2.9</v>
      </c>
      <c r="H53" s="8">
        <v>0.8</v>
      </c>
      <c r="I53" s="8">
        <v>17</v>
      </c>
      <c r="J53" s="8">
        <v>90</v>
      </c>
      <c r="K53" s="11">
        <v>0.04</v>
      </c>
      <c r="N53" s="11">
        <v>0.4</v>
      </c>
      <c r="O53" s="11">
        <v>8.6999999999999993</v>
      </c>
      <c r="P53" s="11">
        <v>34.1</v>
      </c>
      <c r="Q53" s="11">
        <v>9.1</v>
      </c>
      <c r="R53" s="11">
        <v>0.52</v>
      </c>
    </row>
    <row r="54" spans="1:18">
      <c r="A54" s="40"/>
      <c r="B54" s="40"/>
      <c r="C54" s="40"/>
      <c r="D54" s="40"/>
      <c r="E54" s="1"/>
      <c r="F54" s="26"/>
      <c r="G54" s="7">
        <f>G53</f>
        <v>2.9</v>
      </c>
      <c r="H54" s="7">
        <f t="shared" ref="H54:R54" si="12">H53</f>
        <v>0.8</v>
      </c>
      <c r="I54" s="7">
        <f t="shared" si="12"/>
        <v>17</v>
      </c>
      <c r="J54" s="7">
        <f t="shared" si="12"/>
        <v>90</v>
      </c>
      <c r="K54" s="7">
        <f t="shared" si="12"/>
        <v>0.04</v>
      </c>
      <c r="L54" s="7">
        <f t="shared" si="12"/>
        <v>0</v>
      </c>
      <c r="M54" s="7">
        <f t="shared" si="12"/>
        <v>0</v>
      </c>
      <c r="N54" s="7">
        <f t="shared" si="12"/>
        <v>0.4</v>
      </c>
      <c r="O54" s="7">
        <f t="shared" si="12"/>
        <v>8.6999999999999993</v>
      </c>
      <c r="P54" s="7">
        <f t="shared" si="12"/>
        <v>34.1</v>
      </c>
      <c r="Q54" s="7">
        <f t="shared" si="12"/>
        <v>9.1</v>
      </c>
      <c r="R54" s="7">
        <f t="shared" si="12"/>
        <v>0.52</v>
      </c>
    </row>
    <row r="55" spans="1:18">
      <c r="A55" s="40"/>
      <c r="B55" s="40"/>
      <c r="C55" s="40"/>
      <c r="D55" s="40"/>
      <c r="E55" s="1"/>
      <c r="F55" s="26"/>
      <c r="G55" s="8"/>
      <c r="H55" s="7"/>
      <c r="I55" s="7"/>
      <c r="J55" s="7"/>
    </row>
    <row r="56" spans="1:18">
      <c r="A56" s="40"/>
      <c r="B56" s="40"/>
      <c r="C56" s="40"/>
      <c r="D56" s="27"/>
      <c r="E56" s="13" t="s">
        <v>5</v>
      </c>
      <c r="F56" s="26"/>
      <c r="G56" s="7">
        <f>G54+G52+G49+G45+G40+G37</f>
        <v>33.994999999999997</v>
      </c>
      <c r="H56" s="7">
        <f t="shared" ref="H56:R56" si="13">H54+H52+H49+H45+H40+H37</f>
        <v>27.914999999999999</v>
      </c>
      <c r="I56" s="7">
        <f t="shared" si="13"/>
        <v>117.76000000000002</v>
      </c>
      <c r="J56" s="7">
        <f t="shared" si="13"/>
        <v>865.53499999999997</v>
      </c>
      <c r="K56" s="7">
        <f t="shared" si="13"/>
        <v>0.25600000000000001</v>
      </c>
      <c r="L56" s="7">
        <f t="shared" si="13"/>
        <v>13.265000000000001</v>
      </c>
      <c r="M56" s="7">
        <f t="shared" si="13"/>
        <v>95.307500000000005</v>
      </c>
      <c r="N56" s="7">
        <f t="shared" si="13"/>
        <v>4.3499999999999996</v>
      </c>
      <c r="O56" s="7">
        <f t="shared" si="13"/>
        <v>98.294999999999987</v>
      </c>
      <c r="P56" s="7">
        <f t="shared" si="13"/>
        <v>316.43</v>
      </c>
      <c r="Q56" s="7">
        <f t="shared" si="13"/>
        <v>84.13000000000001</v>
      </c>
      <c r="R56" s="7">
        <f t="shared" si="13"/>
        <v>4.53</v>
      </c>
    </row>
    <row r="57" spans="1:18">
      <c r="A57" s="40"/>
      <c r="B57" s="40"/>
      <c r="C57" s="40"/>
      <c r="D57" s="27"/>
      <c r="E57" s="13"/>
      <c r="F57" s="26"/>
      <c r="G57" s="7"/>
      <c r="H57" s="7"/>
      <c r="I57" s="7"/>
      <c r="J57" s="39">
        <f>J56*60%/1627.8</f>
        <v>0.31903243641725021</v>
      </c>
      <c r="K57" s="7"/>
      <c r="L57" s="7"/>
      <c r="M57" s="7"/>
      <c r="N57" s="7"/>
      <c r="O57" s="7"/>
      <c r="P57" s="7"/>
      <c r="Q57" s="7"/>
      <c r="R57" s="7"/>
    </row>
    <row r="58" spans="1:18">
      <c r="A58" s="40"/>
      <c r="B58" s="40"/>
      <c r="C58" s="40"/>
      <c r="D58" s="27"/>
      <c r="E58" s="13"/>
      <c r="F58" s="2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>
      <c r="A59" s="40"/>
      <c r="B59" s="40"/>
      <c r="C59" s="40"/>
      <c r="D59" s="27"/>
      <c r="E59" s="13"/>
      <c r="F59" s="2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>
      <c r="B60" s="34" t="s">
        <v>37</v>
      </c>
      <c r="C60" s="27"/>
      <c r="D60" s="40"/>
      <c r="E60" s="1"/>
      <c r="F60" s="20"/>
      <c r="G60" s="8"/>
      <c r="H60" s="8"/>
      <c r="I60" s="8"/>
      <c r="J60" s="8"/>
    </row>
    <row r="61" spans="1:18">
      <c r="B61" s="27"/>
      <c r="C61" s="27"/>
      <c r="D61" s="40"/>
      <c r="E61" s="1"/>
      <c r="F61" s="20"/>
      <c r="G61" s="8"/>
      <c r="H61" s="8"/>
      <c r="I61" s="8"/>
      <c r="J61" s="8"/>
    </row>
    <row r="62" spans="1:18">
      <c r="A62" s="35" t="s">
        <v>78</v>
      </c>
      <c r="B62" s="27"/>
      <c r="C62" s="40"/>
      <c r="D62" s="40"/>
      <c r="E62" s="13"/>
      <c r="F62" s="17"/>
      <c r="G62" s="7"/>
      <c r="H62" s="7"/>
      <c r="I62" s="7"/>
      <c r="J62" s="7"/>
    </row>
    <row r="63" spans="1:18" s="22" customFormat="1" hidden="1">
      <c r="A63" s="18" t="s">
        <v>46</v>
      </c>
      <c r="B63" s="19"/>
      <c r="C63" s="19"/>
      <c r="D63" s="19"/>
      <c r="E63" s="20" t="s">
        <v>16</v>
      </c>
      <c r="F63" s="21"/>
      <c r="G63" s="25">
        <v>3.7</v>
      </c>
      <c r="H63" s="25">
        <v>0.3</v>
      </c>
      <c r="I63" s="25">
        <v>9</v>
      </c>
      <c r="J63" s="25">
        <v>54.9</v>
      </c>
      <c r="K63" s="25">
        <v>1.6</v>
      </c>
      <c r="L63" s="25">
        <v>7.6</v>
      </c>
      <c r="M63" s="25">
        <v>1</v>
      </c>
      <c r="N63" s="25">
        <v>0.3</v>
      </c>
      <c r="O63" s="25">
        <v>0.5</v>
      </c>
      <c r="P63" s="25">
        <v>3.9</v>
      </c>
      <c r="Q63" s="25">
        <v>1.2</v>
      </c>
      <c r="R63" s="25">
        <v>1.7</v>
      </c>
    </row>
    <row r="64" spans="1:18">
      <c r="A64" s="57" t="s">
        <v>65</v>
      </c>
      <c r="B64" s="57"/>
      <c r="C64" s="57"/>
      <c r="D64" s="57"/>
      <c r="E64" s="3">
        <v>50</v>
      </c>
      <c r="F64" s="32"/>
      <c r="G64" s="6">
        <v>0.49</v>
      </c>
      <c r="H64" s="6">
        <v>0.09</v>
      </c>
      <c r="I64" s="6">
        <v>1.71</v>
      </c>
      <c r="J64" s="6">
        <v>11</v>
      </c>
      <c r="K64" s="6">
        <v>0.04</v>
      </c>
      <c r="L64" s="6">
        <v>15</v>
      </c>
      <c r="M64" s="6"/>
      <c r="N64" s="6">
        <v>0.42</v>
      </c>
      <c r="O64" s="6">
        <v>8.4</v>
      </c>
      <c r="P64" s="6">
        <v>15.6</v>
      </c>
      <c r="Q64" s="6">
        <v>12</v>
      </c>
      <c r="R64" s="6">
        <v>0.54</v>
      </c>
    </row>
    <row r="65" spans="1:19">
      <c r="A65" s="40" t="s">
        <v>25</v>
      </c>
      <c r="E65" s="1">
        <v>120</v>
      </c>
      <c r="F65" s="21"/>
      <c r="G65" s="8">
        <v>0.48</v>
      </c>
      <c r="H65" s="8">
        <v>0.48</v>
      </c>
      <c r="I65" s="8">
        <v>11.76</v>
      </c>
      <c r="J65" s="8">
        <v>56</v>
      </c>
      <c r="K65" s="11">
        <v>0.04</v>
      </c>
      <c r="L65" s="11">
        <v>12</v>
      </c>
      <c r="N65" s="11">
        <v>0.24</v>
      </c>
      <c r="O65" s="11">
        <v>19.2</v>
      </c>
      <c r="P65" s="11">
        <v>13.2</v>
      </c>
      <c r="Q65" s="11">
        <v>10.8</v>
      </c>
      <c r="R65" s="11">
        <v>2.64</v>
      </c>
    </row>
    <row r="66" spans="1:19">
      <c r="A66" s="40"/>
      <c r="E66" s="1"/>
      <c r="F66" s="26"/>
      <c r="G66" s="7">
        <f t="shared" ref="G66:R66" si="14">SUM(G63:G65)/3</f>
        <v>1.5566666666666666</v>
      </c>
      <c r="H66" s="7">
        <f t="shared" si="14"/>
        <v>0.28999999999999998</v>
      </c>
      <c r="I66" s="7">
        <f t="shared" si="14"/>
        <v>7.4899999999999993</v>
      </c>
      <c r="J66" s="7">
        <f t="shared" si="14"/>
        <v>40.633333333333333</v>
      </c>
      <c r="K66" s="7">
        <f t="shared" si="14"/>
        <v>0.56000000000000005</v>
      </c>
      <c r="L66" s="7">
        <f t="shared" si="14"/>
        <v>11.533333333333333</v>
      </c>
      <c r="M66" s="7">
        <f t="shared" si="14"/>
        <v>0.33333333333333331</v>
      </c>
      <c r="N66" s="7">
        <f t="shared" si="14"/>
        <v>0.32</v>
      </c>
      <c r="O66" s="7">
        <f t="shared" si="14"/>
        <v>9.3666666666666671</v>
      </c>
      <c r="P66" s="7">
        <f t="shared" si="14"/>
        <v>10.9</v>
      </c>
      <c r="Q66" s="7">
        <f t="shared" si="14"/>
        <v>8</v>
      </c>
      <c r="R66" s="7">
        <f t="shared" si="14"/>
        <v>1.6266666666666669</v>
      </c>
    </row>
    <row r="67" spans="1:19">
      <c r="A67" s="40"/>
      <c r="B67" s="27"/>
      <c r="C67" s="40"/>
      <c r="D67" s="40"/>
      <c r="E67" s="1"/>
      <c r="F67" s="21"/>
      <c r="G67" s="8"/>
      <c r="H67" s="8"/>
      <c r="I67" s="8"/>
      <c r="J67" s="8"/>
    </row>
    <row r="68" spans="1:19">
      <c r="A68" s="40" t="s">
        <v>54</v>
      </c>
      <c r="B68" s="40"/>
      <c r="C68" s="40"/>
      <c r="D68" s="40"/>
      <c r="E68" s="1" t="s">
        <v>93</v>
      </c>
      <c r="F68" s="21"/>
      <c r="G68" s="8">
        <v>5.68</v>
      </c>
      <c r="H68" s="8">
        <v>6.5</v>
      </c>
      <c r="I68" s="8">
        <v>22.8</v>
      </c>
      <c r="J68" s="8">
        <v>172</v>
      </c>
      <c r="K68" s="8">
        <v>0.13</v>
      </c>
      <c r="L68" s="8">
        <v>1</v>
      </c>
      <c r="M68" s="8">
        <v>11.8</v>
      </c>
      <c r="N68" s="8">
        <v>0.94</v>
      </c>
      <c r="O68" s="8">
        <v>66.78</v>
      </c>
      <c r="P68" s="8">
        <v>268.89999999999998</v>
      </c>
      <c r="Q68" s="8">
        <v>39.4</v>
      </c>
      <c r="R68" s="8">
        <v>1.8</v>
      </c>
    </row>
    <row r="69" spans="1:19">
      <c r="A69" s="40"/>
      <c r="E69" s="1"/>
      <c r="F69" s="26"/>
      <c r="G69" s="7">
        <f>G68</f>
        <v>5.68</v>
      </c>
      <c r="H69" s="7">
        <f t="shared" ref="H69:R69" si="15">H68</f>
        <v>6.5</v>
      </c>
      <c r="I69" s="7">
        <f t="shared" si="15"/>
        <v>22.8</v>
      </c>
      <c r="J69" s="7">
        <f t="shared" si="15"/>
        <v>172</v>
      </c>
      <c r="K69" s="7">
        <f t="shared" si="15"/>
        <v>0.13</v>
      </c>
      <c r="L69" s="7">
        <f t="shared" si="15"/>
        <v>1</v>
      </c>
      <c r="M69" s="7">
        <f t="shared" si="15"/>
        <v>11.8</v>
      </c>
      <c r="N69" s="7">
        <f t="shared" si="15"/>
        <v>0.94</v>
      </c>
      <c r="O69" s="7">
        <f t="shared" si="15"/>
        <v>66.78</v>
      </c>
      <c r="P69" s="7">
        <f t="shared" si="15"/>
        <v>268.89999999999998</v>
      </c>
      <c r="Q69" s="7">
        <f t="shared" si="15"/>
        <v>39.4</v>
      </c>
      <c r="R69" s="7">
        <f t="shared" si="15"/>
        <v>1.8</v>
      </c>
    </row>
    <row r="70" spans="1:19">
      <c r="A70" s="27"/>
      <c r="B70" s="27" t="s">
        <v>30</v>
      </c>
      <c r="C70" s="27"/>
      <c r="D70" s="27"/>
      <c r="E70" s="13"/>
      <c r="F70" s="26"/>
      <c r="G70" s="7"/>
      <c r="H70" s="7"/>
      <c r="I70" s="7"/>
      <c r="J70" s="7"/>
    </row>
    <row r="71" spans="1:19" s="40" customFormat="1" ht="20.25" customHeight="1">
      <c r="A71" s="2" t="s">
        <v>61</v>
      </c>
      <c r="B71" s="2"/>
      <c r="C71" s="2"/>
      <c r="D71" s="2"/>
      <c r="E71" s="3">
        <v>250</v>
      </c>
      <c r="F71" s="4"/>
      <c r="G71" s="6">
        <v>15.64</v>
      </c>
      <c r="H71" s="6">
        <v>22.9</v>
      </c>
      <c r="I71" s="6">
        <v>23.3</v>
      </c>
      <c r="J71" s="6">
        <v>364</v>
      </c>
      <c r="K71" s="6">
        <v>0.11</v>
      </c>
      <c r="L71" s="6">
        <v>2.83</v>
      </c>
      <c r="M71" s="6">
        <v>33.299999999999997</v>
      </c>
      <c r="N71" s="6">
        <v>3.55</v>
      </c>
      <c r="O71" s="6">
        <v>22.2</v>
      </c>
      <c r="P71" s="6">
        <v>175.5</v>
      </c>
      <c r="Q71" s="6">
        <v>40.299999999999997</v>
      </c>
      <c r="R71" s="6">
        <v>2.67</v>
      </c>
      <c r="S71" s="5"/>
    </row>
    <row r="72" spans="1:19" s="2" customFormat="1">
      <c r="A72" s="40" t="s">
        <v>49</v>
      </c>
      <c r="B72" s="24"/>
      <c r="C72" s="24"/>
      <c r="D72" s="24"/>
      <c r="E72" s="1" t="s">
        <v>50</v>
      </c>
      <c r="F72" s="21"/>
      <c r="G72" s="45">
        <v>23.95</v>
      </c>
      <c r="H72" s="45">
        <v>21.32</v>
      </c>
      <c r="I72" s="45">
        <v>21.84</v>
      </c>
      <c r="J72" s="45">
        <v>385</v>
      </c>
      <c r="K72" s="45">
        <v>0.14000000000000001</v>
      </c>
      <c r="L72" s="45">
        <v>1</v>
      </c>
      <c r="M72" s="45">
        <v>1.2</v>
      </c>
      <c r="N72" s="45">
        <v>2.15</v>
      </c>
      <c r="O72" s="45">
        <v>331.75</v>
      </c>
      <c r="P72" s="45">
        <v>467.25</v>
      </c>
      <c r="Q72" s="45">
        <v>61</v>
      </c>
      <c r="R72" s="45">
        <v>1.25</v>
      </c>
      <c r="S72" s="9"/>
    </row>
    <row r="73" spans="1:19">
      <c r="A73" s="40" t="s">
        <v>67</v>
      </c>
      <c r="B73" s="40"/>
      <c r="C73" s="40"/>
      <c r="D73" s="40"/>
      <c r="E73" s="1" t="s">
        <v>59</v>
      </c>
      <c r="F73" s="21"/>
      <c r="G73" s="8">
        <v>19.100000000000001</v>
      </c>
      <c r="H73" s="8">
        <v>6.6</v>
      </c>
      <c r="I73" s="8">
        <v>4.1900000000000004</v>
      </c>
      <c r="J73" s="8">
        <v>153</v>
      </c>
      <c r="K73" s="8">
        <v>0.08</v>
      </c>
      <c r="L73" s="8">
        <v>0.75</v>
      </c>
      <c r="M73" s="8">
        <v>10</v>
      </c>
      <c r="N73" s="8">
        <v>2.75</v>
      </c>
      <c r="O73" s="8">
        <v>34</v>
      </c>
      <c r="P73" s="8">
        <v>167.5</v>
      </c>
      <c r="Q73" s="8">
        <v>25</v>
      </c>
      <c r="R73" s="8">
        <v>0.75</v>
      </c>
    </row>
    <row r="74" spans="1:19">
      <c r="A74" s="40"/>
      <c r="E74" s="1"/>
      <c r="F74" s="26"/>
      <c r="G74" s="7">
        <f>SUM(G71+G72+G73)/3</f>
        <v>19.563333333333336</v>
      </c>
      <c r="H74" s="7">
        <f t="shared" ref="H74:R74" si="16">SUM(H71+H72+H73)/3</f>
        <v>16.940000000000001</v>
      </c>
      <c r="I74" s="7">
        <f t="shared" si="16"/>
        <v>16.443333333333332</v>
      </c>
      <c r="J74" s="7">
        <f t="shared" si="16"/>
        <v>300.66666666666669</v>
      </c>
      <c r="K74" s="7">
        <f t="shared" si="16"/>
        <v>0.11</v>
      </c>
      <c r="L74" s="7">
        <f t="shared" si="16"/>
        <v>1.5266666666666666</v>
      </c>
      <c r="M74" s="7">
        <f t="shared" si="16"/>
        <v>14.833333333333334</v>
      </c>
      <c r="N74" s="7">
        <f t="shared" si="16"/>
        <v>2.8166666666666664</v>
      </c>
      <c r="O74" s="7">
        <f t="shared" si="16"/>
        <v>129.31666666666666</v>
      </c>
      <c r="P74" s="7">
        <f t="shared" si="16"/>
        <v>270.08333333333331</v>
      </c>
      <c r="Q74" s="7">
        <f t="shared" si="16"/>
        <v>42.1</v>
      </c>
      <c r="R74" s="7">
        <f t="shared" si="16"/>
        <v>1.5566666666666666</v>
      </c>
    </row>
    <row r="75" spans="1:19">
      <c r="A75" s="40"/>
      <c r="B75" s="27" t="s">
        <v>29</v>
      </c>
      <c r="C75" s="27"/>
      <c r="D75" s="40"/>
      <c r="E75" s="1"/>
      <c r="F75" s="21"/>
      <c r="G75" s="7"/>
      <c r="H75" s="7"/>
      <c r="I75" s="7"/>
      <c r="J75" s="7"/>
    </row>
    <row r="76" spans="1:19" s="2" customFormat="1" ht="14.25" customHeight="1">
      <c r="A76" s="40" t="s">
        <v>83</v>
      </c>
      <c r="B76" s="40"/>
      <c r="C76" s="40"/>
      <c r="D76" s="40"/>
      <c r="E76" s="1" t="s">
        <v>13</v>
      </c>
      <c r="F76" s="21"/>
      <c r="G76" s="8">
        <v>8.77</v>
      </c>
      <c r="H76" s="8">
        <v>6.1</v>
      </c>
      <c r="I76" s="8">
        <v>39.619999999999997</v>
      </c>
      <c r="J76" s="8">
        <v>248</v>
      </c>
      <c r="K76" s="8">
        <v>0.15</v>
      </c>
      <c r="L76" s="8">
        <v>0.85</v>
      </c>
      <c r="M76" s="8">
        <v>4</v>
      </c>
      <c r="N76" s="8">
        <v>1</v>
      </c>
      <c r="O76" s="8">
        <v>52.9</v>
      </c>
      <c r="P76" s="8">
        <v>186</v>
      </c>
      <c r="Q76" s="8">
        <v>131</v>
      </c>
      <c r="R76" s="8">
        <v>3.98</v>
      </c>
    </row>
    <row r="77" spans="1:19">
      <c r="A77" s="2" t="s">
        <v>84</v>
      </c>
      <c r="B77" s="2"/>
      <c r="C77" s="2"/>
      <c r="D77" s="2"/>
      <c r="E77" s="1" t="s">
        <v>13</v>
      </c>
      <c r="F77" s="7"/>
      <c r="G77" s="8">
        <v>19.13</v>
      </c>
      <c r="H77" s="8">
        <v>10.050000000000001</v>
      </c>
      <c r="I77" s="8">
        <v>38.130000000000003</v>
      </c>
      <c r="J77" s="8">
        <v>326.89999999999998</v>
      </c>
      <c r="K77" s="8">
        <v>0.59</v>
      </c>
      <c r="L77" s="8">
        <v>5.08</v>
      </c>
      <c r="M77" s="8">
        <v>71.42</v>
      </c>
      <c r="N77" s="8">
        <v>36.1</v>
      </c>
      <c r="O77" s="8">
        <v>166.3</v>
      </c>
      <c r="P77" s="8">
        <v>297.7</v>
      </c>
      <c r="Q77" s="8">
        <v>131.6</v>
      </c>
      <c r="R77" s="8">
        <v>6.37</v>
      </c>
    </row>
    <row r="78" spans="1:19">
      <c r="A78" s="2"/>
      <c r="B78" s="2"/>
      <c r="C78" s="2"/>
      <c r="D78" s="2"/>
      <c r="E78" s="1"/>
      <c r="F78" s="7"/>
      <c r="G78" s="7">
        <f>(G77+G76)/2</f>
        <v>13.95</v>
      </c>
      <c r="H78" s="7">
        <f t="shared" ref="H78:R78" si="17">(H77+H76)/2</f>
        <v>8.0749999999999993</v>
      </c>
      <c r="I78" s="7">
        <f t="shared" si="17"/>
        <v>38.875</v>
      </c>
      <c r="J78" s="7">
        <f t="shared" si="17"/>
        <v>287.45</v>
      </c>
      <c r="K78" s="7">
        <f t="shared" si="17"/>
        <v>0.37</v>
      </c>
      <c r="L78" s="7">
        <f t="shared" si="17"/>
        <v>2.9649999999999999</v>
      </c>
      <c r="M78" s="7">
        <f t="shared" si="17"/>
        <v>37.71</v>
      </c>
      <c r="N78" s="7">
        <f t="shared" si="17"/>
        <v>18.55</v>
      </c>
      <c r="O78" s="7">
        <f t="shared" si="17"/>
        <v>109.60000000000001</v>
      </c>
      <c r="P78" s="7">
        <f t="shared" si="17"/>
        <v>241.85</v>
      </c>
      <c r="Q78" s="7">
        <f t="shared" si="17"/>
        <v>131.30000000000001</v>
      </c>
      <c r="R78" s="7">
        <f t="shared" si="17"/>
        <v>5.1749999999999998</v>
      </c>
    </row>
    <row r="79" spans="1:19">
      <c r="A79" s="40"/>
      <c r="B79" s="27" t="s">
        <v>3</v>
      </c>
      <c r="C79" s="27"/>
      <c r="D79" s="40"/>
      <c r="E79" s="1"/>
      <c r="F79" s="20"/>
      <c r="G79" s="8"/>
      <c r="H79" s="8"/>
      <c r="I79" s="8"/>
      <c r="J79" s="8"/>
    </row>
    <row r="80" spans="1:19" ht="15.75" customHeight="1">
      <c r="A80" s="48" t="s">
        <v>76</v>
      </c>
      <c r="B80" s="48"/>
      <c r="C80" s="48"/>
      <c r="D80" s="48"/>
      <c r="E80" s="1" t="s">
        <v>41</v>
      </c>
      <c r="F80" s="21"/>
      <c r="G80" s="8">
        <v>0.46</v>
      </c>
      <c r="H80" s="8">
        <v>0.02</v>
      </c>
      <c r="I80" s="8">
        <v>16.25</v>
      </c>
      <c r="J80" s="8">
        <v>67</v>
      </c>
      <c r="K80" s="11">
        <v>0</v>
      </c>
      <c r="L80" s="11">
        <v>0</v>
      </c>
      <c r="M80" s="11">
        <v>0</v>
      </c>
      <c r="N80" s="11">
        <v>0</v>
      </c>
      <c r="O80" s="11">
        <v>0.4</v>
      </c>
      <c r="P80" s="11">
        <v>0</v>
      </c>
      <c r="Q80" s="11">
        <v>0</v>
      </c>
      <c r="R80" s="11">
        <v>0.4</v>
      </c>
    </row>
    <row r="81" spans="1:18">
      <c r="A81" s="40"/>
      <c r="B81" s="40"/>
      <c r="C81" s="40"/>
      <c r="D81" s="40"/>
      <c r="E81" s="1"/>
      <c r="F81" s="26"/>
      <c r="G81" s="7">
        <f>SUM(G80)</f>
        <v>0.46</v>
      </c>
      <c r="H81" s="7">
        <f>SUM(H80)</f>
        <v>0.02</v>
      </c>
      <c r="I81" s="7">
        <f>SUM(I80)</f>
        <v>16.25</v>
      </c>
      <c r="J81" s="7">
        <f>SUM(J80)</f>
        <v>67</v>
      </c>
      <c r="K81" s="7">
        <f t="shared" ref="K81:Q81" si="18">SUM(K80)</f>
        <v>0</v>
      </c>
      <c r="L81" s="7">
        <f t="shared" si="18"/>
        <v>0</v>
      </c>
      <c r="M81" s="7">
        <f t="shared" si="18"/>
        <v>0</v>
      </c>
      <c r="N81" s="7">
        <f t="shared" si="18"/>
        <v>0</v>
      </c>
      <c r="O81" s="7">
        <f t="shared" si="18"/>
        <v>0.4</v>
      </c>
      <c r="P81" s="7">
        <f t="shared" si="18"/>
        <v>0</v>
      </c>
      <c r="Q81" s="7">
        <f t="shared" si="18"/>
        <v>0</v>
      </c>
      <c r="R81" s="29">
        <f>SUM(R80)</f>
        <v>0.4</v>
      </c>
    </row>
    <row r="82" spans="1:18">
      <c r="A82" s="40" t="s">
        <v>4</v>
      </c>
      <c r="B82" s="40"/>
      <c r="C82" s="40"/>
      <c r="D82" s="40"/>
      <c r="E82" s="1" t="s">
        <v>80</v>
      </c>
      <c r="F82" s="21"/>
      <c r="G82" s="8">
        <v>2.9</v>
      </c>
      <c r="H82" s="8">
        <v>0.8</v>
      </c>
      <c r="I82" s="8">
        <v>17</v>
      </c>
      <c r="J82" s="8">
        <v>90</v>
      </c>
      <c r="K82" s="11">
        <v>0.04</v>
      </c>
      <c r="N82" s="11">
        <v>0.4</v>
      </c>
      <c r="O82" s="11">
        <v>8.1999999999999993</v>
      </c>
      <c r="P82" s="11">
        <v>34.1</v>
      </c>
      <c r="Q82" s="11">
        <v>9.1</v>
      </c>
      <c r="R82" s="11">
        <v>0.52</v>
      </c>
    </row>
    <row r="83" spans="1:18">
      <c r="A83" s="40"/>
      <c r="B83" s="40"/>
      <c r="C83" s="40"/>
      <c r="D83" s="40"/>
      <c r="E83" s="1"/>
      <c r="F83" s="26"/>
      <c r="G83" s="7">
        <f>SUM(G82)</f>
        <v>2.9</v>
      </c>
      <c r="H83" s="7">
        <f>SUM(H82)</f>
        <v>0.8</v>
      </c>
      <c r="I83" s="7">
        <f>SUM(I82)</f>
        <v>17</v>
      </c>
      <c r="J83" s="7">
        <f>SUM(J82)</f>
        <v>90</v>
      </c>
      <c r="K83" s="29">
        <f>SUM(K82)</f>
        <v>0.04</v>
      </c>
      <c r="L83" s="29">
        <f t="shared" ref="L83:M83" si="19">SUM(L82)</f>
        <v>0</v>
      </c>
      <c r="M83" s="29">
        <f t="shared" si="19"/>
        <v>0</v>
      </c>
      <c r="N83" s="29">
        <f>SUM(N82)</f>
        <v>0.4</v>
      </c>
      <c r="O83" s="29">
        <f>SUM(O82)</f>
        <v>8.1999999999999993</v>
      </c>
      <c r="P83" s="29">
        <f>SUM(P82)</f>
        <v>34.1</v>
      </c>
      <c r="Q83" s="29">
        <f>SUM(Q82)</f>
        <v>9.1</v>
      </c>
      <c r="R83" s="29">
        <f>SUM(R82)</f>
        <v>0.52</v>
      </c>
    </row>
    <row r="84" spans="1:18">
      <c r="A84" s="40"/>
      <c r="B84" s="40"/>
      <c r="C84" s="40"/>
      <c r="D84" s="40"/>
      <c r="E84" s="1"/>
      <c r="F84" s="26"/>
      <c r="H84" s="8"/>
      <c r="I84" s="8"/>
      <c r="J84" s="8"/>
    </row>
    <row r="85" spans="1:18">
      <c r="A85" s="40"/>
      <c r="B85" s="40"/>
      <c r="C85" s="40"/>
      <c r="D85" s="27"/>
      <c r="E85" s="13" t="s">
        <v>5</v>
      </c>
      <c r="F85" s="26"/>
      <c r="G85" s="7">
        <f t="shared" ref="G85:R85" si="20">G83+G81+G78+G74+G69+G66</f>
        <v>44.11</v>
      </c>
      <c r="H85" s="7">
        <f t="shared" si="20"/>
        <v>32.625</v>
      </c>
      <c r="I85" s="7">
        <f t="shared" si="20"/>
        <v>118.85833333333332</v>
      </c>
      <c r="J85" s="7">
        <f t="shared" si="20"/>
        <v>957.75</v>
      </c>
      <c r="K85" s="7">
        <f t="shared" si="20"/>
        <v>1.21</v>
      </c>
      <c r="L85" s="7">
        <f t="shared" si="20"/>
        <v>17.024999999999999</v>
      </c>
      <c r="M85" s="7">
        <f t="shared" si="20"/>
        <v>64.676666666666662</v>
      </c>
      <c r="N85" s="7">
        <f t="shared" si="20"/>
        <v>23.026666666666667</v>
      </c>
      <c r="O85" s="7">
        <f t="shared" si="20"/>
        <v>323.6633333333333</v>
      </c>
      <c r="P85" s="7">
        <f t="shared" si="20"/>
        <v>825.83333333333326</v>
      </c>
      <c r="Q85" s="7">
        <f t="shared" si="20"/>
        <v>229.9</v>
      </c>
      <c r="R85" s="7">
        <f t="shared" si="20"/>
        <v>11.078333333333333</v>
      </c>
    </row>
    <row r="86" spans="1:18">
      <c r="A86" s="40"/>
      <c r="B86" s="27"/>
      <c r="C86" s="40"/>
      <c r="D86" s="27"/>
      <c r="E86" s="1"/>
      <c r="F86" s="20"/>
      <c r="G86" s="8"/>
      <c r="H86" s="8"/>
      <c r="I86" s="8"/>
      <c r="J86" s="39">
        <f>J85*60%/1627.8</f>
        <v>0.35302248433468486</v>
      </c>
    </row>
    <row r="87" spans="1:18">
      <c r="A87" s="40"/>
      <c r="B87" s="40"/>
      <c r="C87" s="40"/>
      <c r="D87" s="40"/>
      <c r="E87" s="1"/>
      <c r="F87" s="21"/>
      <c r="G87" s="8"/>
      <c r="H87" s="8"/>
      <c r="I87" s="8"/>
      <c r="J87" s="8"/>
    </row>
    <row r="88" spans="1:18">
      <c r="B88" s="34" t="s">
        <v>38</v>
      </c>
      <c r="C88" s="40"/>
      <c r="D88" s="40"/>
      <c r="E88" s="13"/>
      <c r="F88" s="26"/>
      <c r="G88" s="7"/>
      <c r="H88" s="8"/>
      <c r="I88" s="8"/>
      <c r="J88" s="8"/>
    </row>
    <row r="89" spans="1:18">
      <c r="B89" s="27"/>
      <c r="C89" s="40"/>
      <c r="D89" s="40"/>
      <c r="E89" s="13"/>
      <c r="F89" s="26"/>
      <c r="G89" s="7"/>
      <c r="H89" s="8"/>
      <c r="I89" s="8"/>
      <c r="J89" s="8"/>
    </row>
    <row r="90" spans="1:18">
      <c r="A90" s="35" t="s">
        <v>91</v>
      </c>
      <c r="B90" s="35"/>
      <c r="C90" s="35"/>
      <c r="D90" s="35"/>
      <c r="E90" s="1"/>
      <c r="F90" s="17"/>
      <c r="G90" s="7"/>
      <c r="H90" s="7"/>
      <c r="I90" s="7"/>
      <c r="J90" s="7"/>
    </row>
    <row r="91" spans="1:18">
      <c r="A91" s="40" t="s">
        <v>63</v>
      </c>
      <c r="E91" s="1">
        <v>75</v>
      </c>
      <c r="F91" s="21"/>
      <c r="G91" s="8">
        <v>3.05</v>
      </c>
      <c r="H91" s="8">
        <v>9.23</v>
      </c>
      <c r="I91" s="8">
        <v>1.68</v>
      </c>
      <c r="J91" s="8">
        <v>203</v>
      </c>
      <c r="K91" s="8">
        <v>0.06</v>
      </c>
      <c r="L91" s="8"/>
      <c r="M91" s="8">
        <v>9</v>
      </c>
      <c r="N91" s="8">
        <v>2</v>
      </c>
      <c r="O91" s="8">
        <v>16</v>
      </c>
      <c r="P91" s="8">
        <v>44</v>
      </c>
      <c r="Q91" s="8">
        <v>6</v>
      </c>
      <c r="R91" s="8">
        <v>0.6</v>
      </c>
    </row>
    <row r="92" spans="1:18">
      <c r="A92" s="40" t="s">
        <v>25</v>
      </c>
      <c r="E92" s="1">
        <v>100</v>
      </c>
      <c r="F92" s="21"/>
      <c r="G92" s="8">
        <v>0.36</v>
      </c>
      <c r="H92" s="8">
        <v>0.36</v>
      </c>
      <c r="I92" s="8">
        <v>8.82</v>
      </c>
      <c r="J92" s="8">
        <v>42</v>
      </c>
      <c r="K92" s="11">
        <v>0.03</v>
      </c>
      <c r="L92" s="11">
        <v>9</v>
      </c>
      <c r="N92" s="11">
        <v>0.18</v>
      </c>
      <c r="O92" s="11">
        <v>14.4</v>
      </c>
      <c r="P92" s="11">
        <v>9.9</v>
      </c>
      <c r="Q92" s="11">
        <v>8.1</v>
      </c>
      <c r="R92" s="11">
        <v>1.98</v>
      </c>
    </row>
    <row r="93" spans="1:18">
      <c r="A93" s="40"/>
      <c r="B93" s="40"/>
      <c r="C93" s="40"/>
      <c r="D93" s="40"/>
      <c r="E93" s="1"/>
      <c r="F93" s="26"/>
      <c r="G93" s="7">
        <f t="shared" ref="G93:R93" si="21">SUM(G91:G92)/2</f>
        <v>1.7049999999999998</v>
      </c>
      <c r="H93" s="7">
        <f t="shared" si="21"/>
        <v>4.7949999999999999</v>
      </c>
      <c r="I93" s="7">
        <f t="shared" si="21"/>
        <v>5.25</v>
      </c>
      <c r="J93" s="7">
        <f t="shared" si="21"/>
        <v>122.5</v>
      </c>
      <c r="K93" s="7">
        <f t="shared" si="21"/>
        <v>4.4999999999999998E-2</v>
      </c>
      <c r="L93" s="7">
        <f t="shared" si="21"/>
        <v>4.5</v>
      </c>
      <c r="M93" s="7">
        <f t="shared" si="21"/>
        <v>4.5</v>
      </c>
      <c r="N93" s="7">
        <f t="shared" si="21"/>
        <v>1.0900000000000001</v>
      </c>
      <c r="O93" s="7">
        <f t="shared" si="21"/>
        <v>15.2</v>
      </c>
      <c r="P93" s="7">
        <f t="shared" si="21"/>
        <v>26.95</v>
      </c>
      <c r="Q93" s="7">
        <f t="shared" si="21"/>
        <v>7.05</v>
      </c>
      <c r="R93" s="7">
        <f t="shared" si="21"/>
        <v>1.29</v>
      </c>
    </row>
    <row r="94" spans="1:18">
      <c r="A94" s="40"/>
      <c r="B94" s="27"/>
      <c r="C94" s="40"/>
      <c r="D94" s="40"/>
      <c r="E94" s="1"/>
      <c r="F94" s="21"/>
      <c r="G94" s="8"/>
      <c r="H94" s="8"/>
      <c r="I94" s="8"/>
      <c r="J94" s="8"/>
    </row>
    <row r="95" spans="1:18" ht="31.5" customHeight="1">
      <c r="A95" s="48" t="s">
        <v>92</v>
      </c>
      <c r="B95" s="48"/>
      <c r="C95" s="48"/>
      <c r="D95" s="48"/>
      <c r="E95" s="1" t="s">
        <v>93</v>
      </c>
      <c r="F95" s="21"/>
      <c r="G95" s="8">
        <v>3.4</v>
      </c>
      <c r="H95" s="8">
        <v>4.9000000000000004</v>
      </c>
      <c r="I95" s="8">
        <v>13.2</v>
      </c>
      <c r="J95" s="8">
        <v>110</v>
      </c>
      <c r="K95" s="8">
        <v>0.03</v>
      </c>
      <c r="L95" s="8">
        <v>6.37</v>
      </c>
      <c r="M95" s="8">
        <v>23.4</v>
      </c>
      <c r="N95" s="8">
        <v>0.25</v>
      </c>
      <c r="O95" s="8">
        <v>31.4</v>
      </c>
      <c r="P95" s="8">
        <v>39.700000000000003</v>
      </c>
      <c r="Q95" s="8">
        <v>17</v>
      </c>
      <c r="R95" s="8">
        <v>0.78</v>
      </c>
    </row>
    <row r="96" spans="1:18">
      <c r="A96" s="40"/>
      <c r="B96" s="40"/>
      <c r="C96" s="40"/>
      <c r="D96" s="40"/>
      <c r="E96" s="1"/>
      <c r="F96" s="17"/>
      <c r="G96" s="29">
        <f>G95</f>
        <v>3.4</v>
      </c>
      <c r="H96" s="29">
        <f t="shared" ref="H96:R96" si="22">H95</f>
        <v>4.9000000000000004</v>
      </c>
      <c r="I96" s="29">
        <f t="shared" si="22"/>
        <v>13.2</v>
      </c>
      <c r="J96" s="29">
        <f t="shared" si="22"/>
        <v>110</v>
      </c>
      <c r="K96" s="29">
        <f t="shared" si="22"/>
        <v>0.03</v>
      </c>
      <c r="L96" s="29">
        <f t="shared" si="22"/>
        <v>6.37</v>
      </c>
      <c r="M96" s="29">
        <f t="shared" si="22"/>
        <v>23.4</v>
      </c>
      <c r="N96" s="29">
        <f t="shared" si="22"/>
        <v>0.25</v>
      </c>
      <c r="O96" s="29">
        <f t="shared" si="22"/>
        <v>31.4</v>
      </c>
      <c r="P96" s="29">
        <f t="shared" si="22"/>
        <v>39.700000000000003</v>
      </c>
      <c r="Q96" s="29">
        <f t="shared" si="22"/>
        <v>17</v>
      </c>
      <c r="R96" s="29">
        <f t="shared" si="22"/>
        <v>0.78</v>
      </c>
    </row>
    <row r="97" spans="1:20">
      <c r="A97" s="40"/>
      <c r="B97" s="40"/>
      <c r="C97" s="40"/>
      <c r="D97" s="40"/>
      <c r="E97" s="1"/>
      <c r="F97" s="21"/>
      <c r="G97" s="8"/>
      <c r="H97" s="8"/>
      <c r="I97" s="8"/>
      <c r="J97" s="8"/>
    </row>
    <row r="98" spans="1:20">
      <c r="A98" s="40"/>
      <c r="B98" s="27" t="s">
        <v>26</v>
      </c>
      <c r="C98" s="40"/>
      <c r="D98" s="40"/>
      <c r="E98" s="1"/>
      <c r="F98" s="26"/>
      <c r="G98" s="7"/>
      <c r="H98" s="7"/>
      <c r="I98" s="7"/>
      <c r="J98" s="7"/>
    </row>
    <row r="99" spans="1:20">
      <c r="A99" s="54" t="s">
        <v>51</v>
      </c>
      <c r="B99" s="48"/>
      <c r="C99" s="48"/>
      <c r="D99" s="48"/>
      <c r="E99" s="20">
        <v>80</v>
      </c>
      <c r="F99" s="21"/>
      <c r="G99" s="21">
        <v>12.21</v>
      </c>
      <c r="H99" s="21">
        <v>14.33</v>
      </c>
      <c r="I99" s="21">
        <v>6.44</v>
      </c>
      <c r="J99" s="21">
        <v>204</v>
      </c>
      <c r="K99" s="21">
        <v>0.05</v>
      </c>
      <c r="L99" s="21">
        <v>0.05</v>
      </c>
      <c r="M99" s="21">
        <v>2.08</v>
      </c>
      <c r="N99" s="21">
        <v>2.56</v>
      </c>
      <c r="O99" s="21">
        <v>27.84</v>
      </c>
      <c r="P99" s="21">
        <v>112.2</v>
      </c>
      <c r="Q99" s="21">
        <v>22.1</v>
      </c>
      <c r="R99" s="21">
        <v>1.1499999999999999</v>
      </c>
    </row>
    <row r="100" spans="1:20" s="2" customFormat="1">
      <c r="A100" s="40" t="s">
        <v>85</v>
      </c>
      <c r="B100" s="40"/>
      <c r="C100" s="40"/>
      <c r="D100" s="40"/>
      <c r="E100" s="1" t="s">
        <v>72</v>
      </c>
      <c r="F100" s="21"/>
      <c r="G100" s="21">
        <v>12</v>
      </c>
      <c r="H100" s="21">
        <v>4.8</v>
      </c>
      <c r="I100" s="21">
        <v>26.4</v>
      </c>
      <c r="J100" s="21">
        <v>192</v>
      </c>
      <c r="K100" s="21">
        <v>23.6</v>
      </c>
      <c r="L100" s="21">
        <v>0.02</v>
      </c>
      <c r="M100" s="21">
        <v>24.8</v>
      </c>
      <c r="N100" s="21">
        <v>0.85</v>
      </c>
      <c r="O100" s="21">
        <v>69.849999999999994</v>
      </c>
      <c r="P100" s="21">
        <v>25.65</v>
      </c>
      <c r="Q100" s="21">
        <v>2.2999999999999998</v>
      </c>
      <c r="R100" s="21">
        <v>0.09</v>
      </c>
    </row>
    <row r="102" spans="1:20">
      <c r="A102" s="40"/>
      <c r="B102" s="40"/>
      <c r="C102" s="40"/>
      <c r="D102" s="40"/>
      <c r="E102" s="1"/>
      <c r="F102" s="26"/>
      <c r="G102" s="7">
        <f t="shared" ref="G102:R102" si="23">(G44+G99)/2</f>
        <v>6.1050000000000004</v>
      </c>
      <c r="H102" s="7">
        <f t="shared" si="23"/>
        <v>7.165</v>
      </c>
      <c r="I102" s="7">
        <f t="shared" si="23"/>
        <v>3.22</v>
      </c>
      <c r="J102" s="7">
        <f t="shared" si="23"/>
        <v>102</v>
      </c>
      <c r="K102" s="7">
        <f t="shared" si="23"/>
        <v>2.5000000000000001E-2</v>
      </c>
      <c r="L102" s="7">
        <f t="shared" si="23"/>
        <v>2.5000000000000001E-2</v>
      </c>
      <c r="M102" s="7">
        <f t="shared" si="23"/>
        <v>1.04</v>
      </c>
      <c r="N102" s="7">
        <f t="shared" si="23"/>
        <v>1.28</v>
      </c>
      <c r="O102" s="7">
        <f t="shared" si="23"/>
        <v>13.92</v>
      </c>
      <c r="P102" s="7">
        <f t="shared" si="23"/>
        <v>56.1</v>
      </c>
      <c r="Q102" s="7">
        <f t="shared" si="23"/>
        <v>11.05</v>
      </c>
      <c r="R102" s="7">
        <f t="shared" si="23"/>
        <v>0.57499999999999996</v>
      </c>
    </row>
    <row r="103" spans="1:20">
      <c r="A103" s="40"/>
      <c r="B103" s="27" t="s">
        <v>27</v>
      </c>
      <c r="C103" s="27"/>
      <c r="D103" s="40"/>
      <c r="E103" s="1"/>
      <c r="F103" s="20"/>
      <c r="G103" s="8"/>
      <c r="H103" s="8"/>
      <c r="I103" s="8"/>
      <c r="J103" s="8"/>
    </row>
    <row r="104" spans="1:20" ht="21" customHeight="1">
      <c r="A104" s="40" t="s">
        <v>89</v>
      </c>
      <c r="B104" s="40"/>
      <c r="C104" s="40"/>
      <c r="D104" s="40"/>
      <c r="E104" s="1" t="s">
        <v>13</v>
      </c>
      <c r="F104" s="21"/>
      <c r="G104" s="8">
        <v>11.73</v>
      </c>
      <c r="H104" s="8">
        <v>15.39</v>
      </c>
      <c r="I104" s="8">
        <v>52.96</v>
      </c>
      <c r="J104" s="8">
        <v>396</v>
      </c>
      <c r="K104" s="11">
        <v>0.2</v>
      </c>
      <c r="L104" s="11">
        <v>1.1299999999999999</v>
      </c>
      <c r="M104" s="11">
        <v>45.33</v>
      </c>
      <c r="N104" s="11">
        <v>1.43</v>
      </c>
      <c r="O104" s="11">
        <v>72.53</v>
      </c>
      <c r="P104" s="11">
        <v>251</v>
      </c>
      <c r="Q104" s="11">
        <v>174.67</v>
      </c>
      <c r="R104" s="11">
        <v>5.31</v>
      </c>
    </row>
    <row r="106" spans="1:20" s="2" customFormat="1" ht="15" customHeight="1">
      <c r="A106" s="40"/>
      <c r="B106" s="40"/>
      <c r="C106" s="40"/>
      <c r="D106" s="40"/>
      <c r="E106" s="1"/>
      <c r="F106" s="21"/>
      <c r="G106" s="7">
        <f>G104</f>
        <v>11.73</v>
      </c>
      <c r="H106" s="7">
        <f t="shared" ref="H106:R106" si="24">H104</f>
        <v>15.39</v>
      </c>
      <c r="I106" s="7">
        <f t="shared" si="24"/>
        <v>52.96</v>
      </c>
      <c r="J106" s="7">
        <f t="shared" si="24"/>
        <v>396</v>
      </c>
      <c r="K106" s="7">
        <f t="shared" si="24"/>
        <v>0.2</v>
      </c>
      <c r="L106" s="7">
        <f t="shared" si="24"/>
        <v>1.1299999999999999</v>
      </c>
      <c r="M106" s="7">
        <f t="shared" si="24"/>
        <v>45.33</v>
      </c>
      <c r="N106" s="7">
        <f t="shared" si="24"/>
        <v>1.43</v>
      </c>
      <c r="O106" s="7">
        <f t="shared" si="24"/>
        <v>72.53</v>
      </c>
      <c r="P106" s="7">
        <f t="shared" si="24"/>
        <v>251</v>
      </c>
      <c r="Q106" s="7">
        <f t="shared" si="24"/>
        <v>174.67</v>
      </c>
      <c r="R106" s="7">
        <f t="shared" si="24"/>
        <v>5.31</v>
      </c>
      <c r="T106" s="1"/>
    </row>
    <row r="107" spans="1:20">
      <c r="A107" s="40"/>
      <c r="B107" s="27" t="s">
        <v>28</v>
      </c>
      <c r="C107" s="27"/>
      <c r="D107" s="40"/>
      <c r="E107" s="1"/>
      <c r="F107" s="26"/>
      <c r="G107" s="7"/>
      <c r="H107" s="7"/>
      <c r="I107" s="7"/>
      <c r="J107" s="7"/>
      <c r="K107" s="29"/>
      <c r="L107" s="29"/>
      <c r="M107" s="29"/>
      <c r="N107" s="29"/>
      <c r="O107" s="29"/>
      <c r="P107" s="29"/>
      <c r="Q107" s="29"/>
      <c r="R107" s="29"/>
    </row>
    <row r="108" spans="1:20">
      <c r="A108" s="50" t="s">
        <v>66</v>
      </c>
      <c r="B108" s="50"/>
      <c r="C108" s="50"/>
      <c r="D108" s="50"/>
      <c r="E108" s="1">
        <v>200</v>
      </c>
      <c r="F108" s="21"/>
      <c r="G108" s="8">
        <v>0.8</v>
      </c>
      <c r="H108" s="8"/>
      <c r="I108" s="8">
        <v>29.5</v>
      </c>
      <c r="J108" s="8">
        <v>116</v>
      </c>
      <c r="K108" s="8">
        <v>0.02</v>
      </c>
      <c r="L108" s="8">
        <v>0.8</v>
      </c>
      <c r="M108" s="8"/>
      <c r="N108" s="8">
        <v>1.1000000000000001</v>
      </c>
      <c r="O108" s="8">
        <v>32.6</v>
      </c>
      <c r="P108" s="8">
        <v>29.2</v>
      </c>
      <c r="Q108" s="8">
        <v>21</v>
      </c>
      <c r="R108" s="8">
        <v>1.2</v>
      </c>
    </row>
    <row r="109" spans="1:20">
      <c r="A109" s="40"/>
      <c r="B109" s="40"/>
      <c r="C109" s="40"/>
      <c r="D109" s="40"/>
      <c r="E109" s="1"/>
      <c r="F109" s="26"/>
      <c r="G109" s="7">
        <f>G108+0</f>
        <v>0.8</v>
      </c>
      <c r="H109" s="7">
        <f t="shared" ref="H109:R109" si="25">H108+0</f>
        <v>0</v>
      </c>
      <c r="I109" s="7">
        <f t="shared" si="25"/>
        <v>29.5</v>
      </c>
      <c r="J109" s="7">
        <f t="shared" si="25"/>
        <v>116</v>
      </c>
      <c r="K109" s="7">
        <f t="shared" si="25"/>
        <v>0.02</v>
      </c>
      <c r="L109" s="7">
        <f t="shared" si="25"/>
        <v>0.8</v>
      </c>
      <c r="M109" s="7">
        <f t="shared" si="25"/>
        <v>0</v>
      </c>
      <c r="N109" s="7">
        <f t="shared" si="25"/>
        <v>1.1000000000000001</v>
      </c>
      <c r="O109" s="7">
        <f t="shared" si="25"/>
        <v>32.6</v>
      </c>
      <c r="P109" s="7">
        <f t="shared" si="25"/>
        <v>29.2</v>
      </c>
      <c r="Q109" s="7">
        <f t="shared" si="25"/>
        <v>21</v>
      </c>
      <c r="R109" s="7">
        <f t="shared" si="25"/>
        <v>1.2</v>
      </c>
    </row>
    <row r="110" spans="1:20">
      <c r="A110" s="40" t="s">
        <v>4</v>
      </c>
      <c r="B110" s="40"/>
      <c r="C110" s="40"/>
      <c r="D110" s="40"/>
      <c r="E110" s="1" t="s">
        <v>80</v>
      </c>
      <c r="F110" s="21"/>
      <c r="G110" s="8">
        <v>2.9</v>
      </c>
      <c r="H110" s="8">
        <v>0.8</v>
      </c>
      <c r="I110" s="8">
        <v>17</v>
      </c>
      <c r="J110" s="8">
        <v>90</v>
      </c>
      <c r="K110" s="11">
        <v>0.04</v>
      </c>
      <c r="N110" s="11">
        <v>0.4</v>
      </c>
      <c r="O110" s="11">
        <v>8.6999999999999993</v>
      </c>
      <c r="P110" s="11">
        <v>34.1</v>
      </c>
      <c r="Q110" s="11">
        <v>9.1</v>
      </c>
      <c r="R110" s="11">
        <v>0.52</v>
      </c>
    </row>
    <row r="111" spans="1:20">
      <c r="A111" s="40"/>
      <c r="B111" s="40"/>
      <c r="C111" s="40"/>
      <c r="D111" s="40"/>
      <c r="E111" s="1"/>
      <c r="F111" s="26"/>
      <c r="G111" s="7">
        <f>G110</f>
        <v>2.9</v>
      </c>
      <c r="H111" s="7">
        <f t="shared" ref="H111:R111" si="26">H110</f>
        <v>0.8</v>
      </c>
      <c r="I111" s="7">
        <f t="shared" si="26"/>
        <v>17</v>
      </c>
      <c r="J111" s="7">
        <f t="shared" si="26"/>
        <v>90</v>
      </c>
      <c r="K111" s="7">
        <f t="shared" si="26"/>
        <v>0.04</v>
      </c>
      <c r="L111" s="7">
        <f t="shared" si="26"/>
        <v>0</v>
      </c>
      <c r="M111" s="7">
        <f t="shared" si="26"/>
        <v>0</v>
      </c>
      <c r="N111" s="7">
        <f t="shared" si="26"/>
        <v>0.4</v>
      </c>
      <c r="O111" s="7">
        <f t="shared" si="26"/>
        <v>8.6999999999999993</v>
      </c>
      <c r="P111" s="7">
        <f t="shared" si="26"/>
        <v>34.1</v>
      </c>
      <c r="Q111" s="7">
        <f t="shared" si="26"/>
        <v>9.1</v>
      </c>
      <c r="R111" s="7">
        <f t="shared" si="26"/>
        <v>0.52</v>
      </c>
    </row>
    <row r="112" spans="1:20">
      <c r="A112" s="40"/>
      <c r="B112" s="40"/>
      <c r="C112" s="40"/>
      <c r="D112" s="40"/>
      <c r="E112" s="1"/>
      <c r="F112" s="26"/>
      <c r="G112" s="8"/>
      <c r="H112" s="7"/>
      <c r="I112" s="7"/>
      <c r="J112" s="7"/>
    </row>
    <row r="113" spans="1:18">
      <c r="A113" s="40"/>
      <c r="B113" s="40"/>
      <c r="C113" s="40"/>
      <c r="D113" s="27"/>
      <c r="E113" s="13" t="s">
        <v>5</v>
      </c>
      <c r="F113" s="26"/>
      <c r="G113" s="7">
        <f>G111+G109+G106+G102+G96+G93</f>
        <v>26.639999999999997</v>
      </c>
      <c r="H113" s="7">
        <f t="shared" ref="H113:R113" si="27">H111+H109+H106+H102+H96+H93</f>
        <v>33.050000000000004</v>
      </c>
      <c r="I113" s="7">
        <f t="shared" si="27"/>
        <v>121.13000000000001</v>
      </c>
      <c r="J113" s="7">
        <f t="shared" si="27"/>
        <v>936.5</v>
      </c>
      <c r="K113" s="7">
        <f t="shared" si="27"/>
        <v>0.36000000000000004</v>
      </c>
      <c r="L113" s="7">
        <f t="shared" si="27"/>
        <v>12.824999999999999</v>
      </c>
      <c r="M113" s="7">
        <f t="shared" si="27"/>
        <v>74.27</v>
      </c>
      <c r="N113" s="7">
        <f t="shared" si="27"/>
        <v>5.55</v>
      </c>
      <c r="O113" s="7">
        <f t="shared" si="27"/>
        <v>174.35</v>
      </c>
      <c r="P113" s="7">
        <f t="shared" si="27"/>
        <v>437.05</v>
      </c>
      <c r="Q113" s="7">
        <f t="shared" si="27"/>
        <v>239.87</v>
      </c>
      <c r="R113" s="7">
        <f t="shared" si="27"/>
        <v>9.6750000000000007</v>
      </c>
    </row>
    <row r="114" spans="1:18">
      <c r="A114" s="40"/>
      <c r="B114" s="27"/>
      <c r="C114" s="40"/>
      <c r="D114" s="27"/>
      <c r="E114" s="1"/>
      <c r="F114" s="20"/>
      <c r="G114" s="8"/>
      <c r="H114" s="8"/>
      <c r="I114" s="8"/>
      <c r="J114" s="39">
        <f>J113*60%/1627.8</f>
        <v>0.34518982676004423</v>
      </c>
    </row>
    <row r="116" spans="1:18">
      <c r="B116" s="34" t="s">
        <v>39</v>
      </c>
      <c r="C116" s="40"/>
      <c r="D116" s="40"/>
      <c r="E116" s="13"/>
      <c r="F116" s="26"/>
      <c r="G116" s="7"/>
    </row>
    <row r="117" spans="1:18">
      <c r="B117" s="27"/>
      <c r="C117" s="40"/>
      <c r="D117" s="40"/>
      <c r="E117" s="13"/>
      <c r="F117" s="26"/>
      <c r="G117" s="7"/>
    </row>
    <row r="118" spans="1:18">
      <c r="A118" s="35" t="s">
        <v>78</v>
      </c>
      <c r="B118" s="35"/>
      <c r="C118" s="35"/>
      <c r="D118" s="35"/>
      <c r="E118" s="1"/>
      <c r="F118" s="17"/>
      <c r="G118" s="7"/>
      <c r="H118" s="7"/>
      <c r="I118" s="7"/>
      <c r="J118" s="7"/>
    </row>
    <row r="119" spans="1:18">
      <c r="A119" s="40" t="s">
        <v>25</v>
      </c>
      <c r="E119" s="1">
        <v>100</v>
      </c>
      <c r="F119" s="21"/>
      <c r="G119" s="8">
        <v>0.4</v>
      </c>
      <c r="H119" s="8">
        <v>0.4</v>
      </c>
      <c r="I119" s="8">
        <v>9.8000000000000007</v>
      </c>
      <c r="J119" s="8">
        <v>47</v>
      </c>
      <c r="K119" s="8">
        <v>0.03</v>
      </c>
      <c r="L119" s="8">
        <v>10</v>
      </c>
      <c r="N119" s="8">
        <v>0.2</v>
      </c>
      <c r="O119" s="8">
        <v>16</v>
      </c>
      <c r="P119" s="8">
        <v>11</v>
      </c>
      <c r="Q119" s="8">
        <v>9</v>
      </c>
      <c r="R119" s="8">
        <v>2.2000000000000002</v>
      </c>
    </row>
    <row r="120" spans="1:18" ht="15" customHeight="1">
      <c r="A120" s="48" t="s">
        <v>42</v>
      </c>
      <c r="B120" s="48"/>
      <c r="C120" s="48"/>
      <c r="D120" s="48"/>
      <c r="E120" s="1">
        <v>100</v>
      </c>
      <c r="F120" s="21"/>
      <c r="G120" s="8">
        <v>9.4</v>
      </c>
      <c r="H120" s="8">
        <v>3.35</v>
      </c>
      <c r="I120" s="8">
        <v>2.95</v>
      </c>
      <c r="J120" s="8">
        <v>80.099999999999994</v>
      </c>
      <c r="K120" s="11">
        <v>1.35</v>
      </c>
      <c r="L120" s="11">
        <v>4.8499999999999996</v>
      </c>
      <c r="M120" s="11">
        <v>6.5</v>
      </c>
      <c r="N120" s="11">
        <v>1.2</v>
      </c>
      <c r="O120" s="11">
        <v>9.5</v>
      </c>
      <c r="P120" s="11">
        <v>11.6</v>
      </c>
      <c r="Q120" s="11">
        <v>6.75</v>
      </c>
      <c r="R120" s="11">
        <v>2.7</v>
      </c>
    </row>
    <row r="121" spans="1:18">
      <c r="A121" s="40"/>
      <c r="E121" s="1"/>
      <c r="F121" s="26"/>
      <c r="G121" s="7">
        <f>SUM(G119:G120)/2</f>
        <v>4.9000000000000004</v>
      </c>
      <c r="H121" s="7">
        <f t="shared" ref="H121:R121" si="28">SUM(H119:H120)/2</f>
        <v>1.875</v>
      </c>
      <c r="I121" s="7">
        <f t="shared" si="28"/>
        <v>6.375</v>
      </c>
      <c r="J121" s="7">
        <f t="shared" si="28"/>
        <v>63.55</v>
      </c>
      <c r="K121" s="7">
        <f t="shared" si="28"/>
        <v>0.69000000000000006</v>
      </c>
      <c r="L121" s="7">
        <f t="shared" si="28"/>
        <v>7.4249999999999998</v>
      </c>
      <c r="M121" s="7">
        <f t="shared" si="28"/>
        <v>3.25</v>
      </c>
      <c r="N121" s="7">
        <f t="shared" si="28"/>
        <v>0.7</v>
      </c>
      <c r="O121" s="7">
        <f t="shared" si="28"/>
        <v>12.75</v>
      </c>
      <c r="P121" s="7">
        <f t="shared" si="28"/>
        <v>11.3</v>
      </c>
      <c r="Q121" s="7">
        <f t="shared" si="28"/>
        <v>7.875</v>
      </c>
      <c r="R121" s="7">
        <f t="shared" si="28"/>
        <v>2.4500000000000002</v>
      </c>
    </row>
    <row r="122" spans="1:18">
      <c r="A122" s="40"/>
      <c r="B122" s="27"/>
      <c r="C122" s="40"/>
      <c r="D122" s="40"/>
      <c r="E122" s="1"/>
      <c r="F122" s="21"/>
      <c r="G122" s="8"/>
      <c r="H122" s="8"/>
      <c r="I122" s="8"/>
      <c r="J122" s="8"/>
    </row>
    <row r="123" spans="1:18" ht="15.75" customHeight="1">
      <c r="A123" s="40" t="s">
        <v>73</v>
      </c>
      <c r="B123" s="40"/>
      <c r="C123" s="40"/>
      <c r="D123" s="40"/>
      <c r="E123" s="3">
        <v>250</v>
      </c>
      <c r="F123" s="32"/>
      <c r="G123" s="6">
        <v>4.76</v>
      </c>
      <c r="H123" s="6">
        <v>6.79</v>
      </c>
      <c r="I123" s="6">
        <v>11.7</v>
      </c>
      <c r="J123" s="6">
        <v>137.32</v>
      </c>
      <c r="K123" s="6">
        <v>0.56000000000000005</v>
      </c>
      <c r="L123" s="6">
        <v>4.5999999999999996</v>
      </c>
      <c r="M123" s="6">
        <v>16.84</v>
      </c>
      <c r="N123" s="6">
        <v>1.29</v>
      </c>
      <c r="O123" s="6">
        <v>26.72</v>
      </c>
      <c r="P123" s="6">
        <v>57.7</v>
      </c>
      <c r="Q123" s="6">
        <v>20.28</v>
      </c>
      <c r="R123" s="6">
        <v>0.93</v>
      </c>
    </row>
    <row r="124" spans="1:18">
      <c r="A124" s="40"/>
      <c r="B124" s="40"/>
      <c r="C124" s="40"/>
      <c r="D124" s="40"/>
      <c r="E124" s="1"/>
      <c r="F124" s="26"/>
      <c r="G124" s="29">
        <f>G123</f>
        <v>4.76</v>
      </c>
      <c r="H124" s="29">
        <f t="shared" ref="H124:R124" si="29">H123</f>
        <v>6.79</v>
      </c>
      <c r="I124" s="29">
        <f t="shared" si="29"/>
        <v>11.7</v>
      </c>
      <c r="J124" s="29">
        <f t="shared" si="29"/>
        <v>137.32</v>
      </c>
      <c r="K124" s="29">
        <f t="shared" si="29"/>
        <v>0.56000000000000005</v>
      </c>
      <c r="L124" s="29">
        <f t="shared" si="29"/>
        <v>4.5999999999999996</v>
      </c>
      <c r="M124" s="29">
        <f t="shared" si="29"/>
        <v>16.84</v>
      </c>
      <c r="N124" s="29">
        <f t="shared" si="29"/>
        <v>1.29</v>
      </c>
      <c r="O124" s="29">
        <f t="shared" si="29"/>
        <v>26.72</v>
      </c>
      <c r="P124" s="29">
        <f t="shared" si="29"/>
        <v>57.7</v>
      </c>
      <c r="Q124" s="29">
        <f t="shared" si="29"/>
        <v>20.28</v>
      </c>
      <c r="R124" s="29">
        <f t="shared" si="29"/>
        <v>0.93</v>
      </c>
    </row>
    <row r="125" spans="1:18">
      <c r="A125" s="40"/>
      <c r="B125" s="27" t="s">
        <v>26</v>
      </c>
      <c r="C125" s="40"/>
      <c r="D125" s="40"/>
      <c r="E125" s="1"/>
      <c r="F125" s="26"/>
      <c r="G125" s="7"/>
      <c r="H125" s="7"/>
      <c r="I125" s="7"/>
      <c r="J125" s="7"/>
    </row>
    <row r="126" spans="1:18" ht="15" customHeight="1">
      <c r="A126" s="40" t="s">
        <v>33</v>
      </c>
      <c r="B126" s="40"/>
      <c r="C126" s="40"/>
      <c r="D126" s="40"/>
      <c r="E126" s="1" t="s">
        <v>52</v>
      </c>
      <c r="F126" s="21"/>
      <c r="G126" s="8">
        <v>10.09</v>
      </c>
      <c r="H126" s="11">
        <v>28.27</v>
      </c>
      <c r="I126" s="11">
        <v>0.45</v>
      </c>
      <c r="J126" s="11">
        <v>298</v>
      </c>
      <c r="K126" s="11">
        <v>0.16</v>
      </c>
      <c r="M126" s="11">
        <v>36.36</v>
      </c>
      <c r="N126" s="11">
        <v>0.45</v>
      </c>
      <c r="O126" s="11">
        <v>36.6</v>
      </c>
      <c r="P126" s="11">
        <v>147.19999999999999</v>
      </c>
      <c r="Q126" s="11">
        <v>1</v>
      </c>
      <c r="R126" s="11">
        <v>1.63</v>
      </c>
    </row>
    <row r="127" spans="1:18">
      <c r="F127" s="26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1:18">
      <c r="A128" s="40" t="s">
        <v>68</v>
      </c>
      <c r="B128" s="40"/>
      <c r="C128" s="40"/>
      <c r="D128" s="40"/>
      <c r="E128" s="23" t="s">
        <v>60</v>
      </c>
      <c r="F128" s="21"/>
      <c r="G128" s="6">
        <v>17.940000000000001</v>
      </c>
      <c r="H128" s="6">
        <v>6.41</v>
      </c>
      <c r="I128" s="6">
        <v>5.15</v>
      </c>
      <c r="J128" s="6">
        <v>151</v>
      </c>
      <c r="K128" s="6">
        <v>0.06</v>
      </c>
      <c r="L128" s="6">
        <v>0.64</v>
      </c>
      <c r="M128" s="6">
        <v>32</v>
      </c>
      <c r="N128" s="6">
        <v>1.44</v>
      </c>
      <c r="O128" s="6">
        <v>46.4</v>
      </c>
      <c r="P128" s="6">
        <v>86.4</v>
      </c>
      <c r="Q128" s="6">
        <v>24</v>
      </c>
      <c r="R128" s="6">
        <v>1.44</v>
      </c>
    </row>
    <row r="129" spans="1:18">
      <c r="A129" s="40"/>
      <c r="B129" s="40"/>
      <c r="C129" s="40"/>
      <c r="D129" s="40"/>
      <c r="E129" s="1"/>
      <c r="F129" s="26"/>
      <c r="G129" s="7">
        <f>(G128+G126)/2</f>
        <v>14.015000000000001</v>
      </c>
      <c r="H129" s="7">
        <f t="shared" ref="H129:R129" si="30">(H128+H126)/2</f>
        <v>17.34</v>
      </c>
      <c r="I129" s="7">
        <f t="shared" si="30"/>
        <v>2.8000000000000003</v>
      </c>
      <c r="J129" s="7">
        <f t="shared" si="30"/>
        <v>224.5</v>
      </c>
      <c r="K129" s="7">
        <f t="shared" si="30"/>
        <v>0.11</v>
      </c>
      <c r="L129" s="7">
        <f t="shared" si="30"/>
        <v>0.32</v>
      </c>
      <c r="M129" s="7">
        <f t="shared" si="30"/>
        <v>34.18</v>
      </c>
      <c r="N129" s="7">
        <f t="shared" si="30"/>
        <v>0.94499999999999995</v>
      </c>
      <c r="O129" s="7">
        <f t="shared" si="30"/>
        <v>41.5</v>
      </c>
      <c r="P129" s="7">
        <f t="shared" si="30"/>
        <v>116.8</v>
      </c>
      <c r="Q129" s="7">
        <f t="shared" si="30"/>
        <v>12.5</v>
      </c>
      <c r="R129" s="7">
        <f t="shared" si="30"/>
        <v>1.5349999999999999</v>
      </c>
    </row>
    <row r="130" spans="1:18">
      <c r="A130" s="40"/>
      <c r="B130" s="27" t="s">
        <v>27</v>
      </c>
      <c r="C130" s="27"/>
      <c r="D130" s="40"/>
      <c r="E130" s="1"/>
      <c r="F130" s="20"/>
      <c r="G130" s="8"/>
      <c r="H130" s="8"/>
      <c r="I130" s="8"/>
      <c r="J130" s="8"/>
    </row>
    <row r="131" spans="1:18">
      <c r="A131" s="40" t="s">
        <v>86</v>
      </c>
      <c r="B131" s="40"/>
      <c r="C131" s="40"/>
      <c r="D131" s="40"/>
      <c r="E131" s="1" t="s">
        <v>13</v>
      </c>
      <c r="F131" s="21"/>
      <c r="G131" s="8">
        <v>5.79</v>
      </c>
      <c r="H131" s="8">
        <v>8.1999999999999993</v>
      </c>
      <c r="I131" s="8">
        <v>35.07</v>
      </c>
      <c r="J131" s="8">
        <v>257</v>
      </c>
      <c r="K131" s="11">
        <v>0.1</v>
      </c>
      <c r="M131" s="11">
        <v>17.7</v>
      </c>
      <c r="N131" s="11">
        <v>0.8</v>
      </c>
      <c r="O131" s="11">
        <v>9.3000000000000007</v>
      </c>
      <c r="P131" s="11">
        <v>40.6</v>
      </c>
      <c r="Q131" s="11">
        <v>7.3</v>
      </c>
      <c r="R131" s="11">
        <v>0.8</v>
      </c>
    </row>
    <row r="132" spans="1:18">
      <c r="A132" s="40"/>
      <c r="B132" s="27" t="s">
        <v>28</v>
      </c>
      <c r="C132" s="27"/>
      <c r="D132" s="40"/>
      <c r="E132" s="1"/>
      <c r="F132" s="26"/>
      <c r="G132" s="7">
        <f t="shared" ref="G132:L132" si="31">SUM(G131)</f>
        <v>5.79</v>
      </c>
      <c r="H132" s="7">
        <f t="shared" si="31"/>
        <v>8.1999999999999993</v>
      </c>
      <c r="I132" s="7">
        <f t="shared" si="31"/>
        <v>35.07</v>
      </c>
      <c r="J132" s="7">
        <f t="shared" si="31"/>
        <v>257</v>
      </c>
      <c r="K132" s="29">
        <f t="shared" si="31"/>
        <v>0.1</v>
      </c>
      <c r="L132" s="29">
        <f t="shared" si="31"/>
        <v>0</v>
      </c>
      <c r="M132" s="29">
        <f t="shared" ref="M132:R132" si="32">SUM(M131)</f>
        <v>17.7</v>
      </c>
      <c r="N132" s="29">
        <f t="shared" si="32"/>
        <v>0.8</v>
      </c>
      <c r="O132" s="29">
        <f t="shared" si="32"/>
        <v>9.3000000000000007</v>
      </c>
      <c r="P132" s="29">
        <f t="shared" si="32"/>
        <v>40.6</v>
      </c>
      <c r="Q132" s="29">
        <f t="shared" si="32"/>
        <v>7.3</v>
      </c>
      <c r="R132" s="29">
        <f t="shared" si="32"/>
        <v>0.8</v>
      </c>
    </row>
    <row r="133" spans="1:18">
      <c r="A133" s="48" t="s">
        <v>76</v>
      </c>
      <c r="B133" s="48"/>
      <c r="C133" s="48"/>
      <c r="D133" s="48"/>
      <c r="E133" s="1" t="s">
        <v>41</v>
      </c>
      <c r="F133" s="21"/>
      <c r="G133" s="8">
        <v>0.46</v>
      </c>
      <c r="H133" s="8">
        <v>0.02</v>
      </c>
      <c r="I133" s="8">
        <v>16.25</v>
      </c>
      <c r="J133" s="8">
        <v>67</v>
      </c>
      <c r="K133" s="11">
        <v>0</v>
      </c>
      <c r="L133" s="11">
        <v>0</v>
      </c>
      <c r="M133" s="11">
        <v>0</v>
      </c>
      <c r="N133" s="11">
        <v>0</v>
      </c>
      <c r="O133" s="11">
        <v>0.4</v>
      </c>
      <c r="P133" s="11">
        <v>0</v>
      </c>
      <c r="Q133" s="11">
        <v>0</v>
      </c>
      <c r="R133" s="11">
        <v>0.4</v>
      </c>
    </row>
    <row r="134" spans="1:18">
      <c r="A134" s="40"/>
      <c r="B134" s="40"/>
      <c r="C134" s="40"/>
      <c r="D134" s="40"/>
      <c r="E134" s="1"/>
      <c r="F134" s="26"/>
      <c r="G134" s="7">
        <f>G133</f>
        <v>0.46</v>
      </c>
      <c r="H134" s="7">
        <f t="shared" ref="H134:R134" si="33">H133</f>
        <v>0.02</v>
      </c>
      <c r="I134" s="7">
        <f t="shared" si="33"/>
        <v>16.25</v>
      </c>
      <c r="J134" s="7">
        <f t="shared" si="33"/>
        <v>67</v>
      </c>
      <c r="K134" s="7">
        <f t="shared" si="33"/>
        <v>0</v>
      </c>
      <c r="L134" s="7">
        <f t="shared" si="33"/>
        <v>0</v>
      </c>
      <c r="M134" s="7">
        <f t="shared" si="33"/>
        <v>0</v>
      </c>
      <c r="N134" s="7">
        <f t="shared" si="33"/>
        <v>0</v>
      </c>
      <c r="O134" s="7">
        <f t="shared" si="33"/>
        <v>0.4</v>
      </c>
      <c r="P134" s="7">
        <f t="shared" si="33"/>
        <v>0</v>
      </c>
      <c r="Q134" s="7">
        <f t="shared" si="33"/>
        <v>0</v>
      </c>
      <c r="R134" s="7">
        <f t="shared" si="33"/>
        <v>0.4</v>
      </c>
    </row>
    <row r="135" spans="1:18">
      <c r="A135" s="40" t="s">
        <v>4</v>
      </c>
      <c r="B135" s="40"/>
      <c r="C135" s="40"/>
      <c r="D135" s="40"/>
      <c r="E135" s="1" t="s">
        <v>80</v>
      </c>
      <c r="F135" s="21"/>
      <c r="G135" s="8">
        <v>2.9</v>
      </c>
      <c r="H135" s="8">
        <v>0.8</v>
      </c>
      <c r="I135" s="8">
        <v>17</v>
      </c>
      <c r="J135" s="8">
        <v>90</v>
      </c>
      <c r="K135" s="11">
        <v>0.04</v>
      </c>
      <c r="N135" s="11">
        <v>0.4</v>
      </c>
      <c r="O135" s="11">
        <v>8.6999999999999993</v>
      </c>
      <c r="P135" s="11">
        <v>34.1</v>
      </c>
      <c r="Q135" s="11">
        <v>9.1</v>
      </c>
      <c r="R135" s="11">
        <v>0.52</v>
      </c>
    </row>
    <row r="136" spans="1:18">
      <c r="A136" s="40"/>
      <c r="B136" s="40"/>
      <c r="C136" s="40"/>
      <c r="D136" s="40"/>
      <c r="E136" s="1"/>
      <c r="F136" s="26"/>
      <c r="G136" s="7">
        <f>G135</f>
        <v>2.9</v>
      </c>
      <c r="H136" s="7">
        <f t="shared" ref="H136:R136" si="34">H135</f>
        <v>0.8</v>
      </c>
      <c r="I136" s="7">
        <f t="shared" si="34"/>
        <v>17</v>
      </c>
      <c r="J136" s="7">
        <f t="shared" si="34"/>
        <v>90</v>
      </c>
      <c r="K136" s="7">
        <f t="shared" si="34"/>
        <v>0.04</v>
      </c>
      <c r="L136" s="7">
        <f t="shared" si="34"/>
        <v>0</v>
      </c>
      <c r="M136" s="7">
        <f t="shared" si="34"/>
        <v>0</v>
      </c>
      <c r="N136" s="7">
        <f t="shared" si="34"/>
        <v>0.4</v>
      </c>
      <c r="O136" s="7">
        <f t="shared" si="34"/>
        <v>8.6999999999999993</v>
      </c>
      <c r="P136" s="7">
        <f t="shared" si="34"/>
        <v>34.1</v>
      </c>
      <c r="Q136" s="7">
        <f t="shared" si="34"/>
        <v>9.1</v>
      </c>
      <c r="R136" s="7">
        <f t="shared" si="34"/>
        <v>0.52</v>
      </c>
    </row>
    <row r="137" spans="1:18">
      <c r="A137" s="40"/>
      <c r="B137" s="40"/>
      <c r="C137" s="40"/>
      <c r="D137" s="40"/>
      <c r="E137" s="1"/>
      <c r="F137" s="26"/>
      <c r="G137" s="8"/>
      <c r="H137" s="8"/>
      <c r="I137" s="8"/>
      <c r="J137" s="8"/>
    </row>
    <row r="138" spans="1:18">
      <c r="A138" s="40"/>
      <c r="B138" s="40"/>
      <c r="C138" s="40"/>
      <c r="D138" s="27"/>
      <c r="E138" s="13" t="s">
        <v>5</v>
      </c>
      <c r="F138" s="33"/>
      <c r="G138" s="7">
        <f>G136+G134+G132+G129+G124+G121</f>
        <v>32.824999999999996</v>
      </c>
      <c r="H138" s="7">
        <f t="shared" ref="H138:R138" si="35">H136+H134+H132+H129+H124+H121</f>
        <v>35.024999999999999</v>
      </c>
      <c r="I138" s="7">
        <f t="shared" si="35"/>
        <v>89.194999999999993</v>
      </c>
      <c r="J138" s="7">
        <f t="shared" si="35"/>
        <v>839.36999999999989</v>
      </c>
      <c r="K138" s="7">
        <f t="shared" si="35"/>
        <v>1.5</v>
      </c>
      <c r="L138" s="7">
        <f t="shared" si="35"/>
        <v>12.344999999999999</v>
      </c>
      <c r="M138" s="7">
        <f t="shared" si="35"/>
        <v>71.97</v>
      </c>
      <c r="N138" s="7">
        <f t="shared" si="35"/>
        <v>4.1349999999999998</v>
      </c>
      <c r="O138" s="7">
        <f t="shared" si="35"/>
        <v>99.37</v>
      </c>
      <c r="P138" s="7">
        <f t="shared" si="35"/>
        <v>260.5</v>
      </c>
      <c r="Q138" s="7">
        <f t="shared" si="35"/>
        <v>57.055</v>
      </c>
      <c r="R138" s="7">
        <f t="shared" si="35"/>
        <v>6.6349999999999998</v>
      </c>
    </row>
    <row r="139" spans="1:18">
      <c r="A139" s="40"/>
      <c r="B139" s="27"/>
      <c r="C139" s="40"/>
      <c r="D139" s="27"/>
      <c r="E139" s="1"/>
      <c r="F139" s="21"/>
      <c r="G139" s="8"/>
      <c r="H139" s="8"/>
      <c r="I139" s="8"/>
      <c r="J139" s="39">
        <f>J138*60%/1627.8</f>
        <v>0.30938813122005154</v>
      </c>
    </row>
    <row r="140" spans="1:18">
      <c r="A140" s="40"/>
      <c r="B140" s="40"/>
      <c r="C140" s="40"/>
      <c r="D140" s="40"/>
      <c r="E140" s="1"/>
      <c r="F140" s="21"/>
      <c r="G140" s="8"/>
      <c r="H140" s="8"/>
      <c r="I140" s="8"/>
      <c r="J140" s="8"/>
    </row>
    <row r="141" spans="1:18">
      <c r="B141" s="34" t="s">
        <v>40</v>
      </c>
      <c r="C141" s="27"/>
      <c r="D141" s="40"/>
      <c r="E141" s="1"/>
      <c r="F141" s="20"/>
      <c r="G141" s="8"/>
      <c r="H141" s="7"/>
      <c r="I141" s="7"/>
      <c r="J141" s="7"/>
    </row>
    <row r="142" spans="1:18">
      <c r="B142" s="27"/>
      <c r="C142" s="27"/>
      <c r="D142" s="40"/>
      <c r="E142" s="1"/>
      <c r="F142" s="20"/>
      <c r="G142" s="8"/>
      <c r="H142" s="7"/>
      <c r="I142" s="7"/>
      <c r="J142" s="7"/>
    </row>
    <row r="143" spans="1:18">
      <c r="A143" s="35" t="s">
        <v>90</v>
      </c>
      <c r="C143" s="35"/>
      <c r="D143" s="35"/>
      <c r="E143" s="1"/>
      <c r="F143" s="17"/>
      <c r="G143" s="7"/>
      <c r="H143" s="7"/>
      <c r="I143" s="7"/>
      <c r="J143" s="7"/>
    </row>
    <row r="144" spans="1:18" ht="15.75" customHeight="1">
      <c r="A144" s="51" t="s">
        <v>64</v>
      </c>
      <c r="B144" s="51"/>
      <c r="C144" s="51"/>
      <c r="D144" s="51"/>
      <c r="E144" s="3">
        <v>60</v>
      </c>
      <c r="F144" s="31"/>
      <c r="G144" s="32">
        <v>0.59</v>
      </c>
      <c r="H144" s="32">
        <v>6.1</v>
      </c>
      <c r="I144" s="32">
        <v>2.04</v>
      </c>
      <c r="J144" s="32">
        <v>67</v>
      </c>
      <c r="K144" s="32">
        <v>1.2E-2</v>
      </c>
      <c r="L144" s="6">
        <v>3.87</v>
      </c>
      <c r="M144" s="6">
        <v>0.06</v>
      </c>
      <c r="N144" s="6">
        <v>0.09</v>
      </c>
      <c r="O144" s="6">
        <v>11.7</v>
      </c>
      <c r="P144" s="6">
        <v>11.4</v>
      </c>
      <c r="Q144" s="6">
        <v>4.8</v>
      </c>
      <c r="R144" s="6">
        <v>0.21</v>
      </c>
    </row>
    <row r="145" spans="1:20">
      <c r="A145" s="40" t="s">
        <v>74</v>
      </c>
      <c r="B145" s="40"/>
      <c r="C145" s="40"/>
      <c r="D145" s="40"/>
      <c r="E145" s="1">
        <v>100</v>
      </c>
      <c r="F145" s="21"/>
      <c r="G145" s="8">
        <v>2.36</v>
      </c>
      <c r="H145" s="8">
        <v>7.49</v>
      </c>
      <c r="I145" s="8">
        <v>14.89</v>
      </c>
      <c r="J145" s="8">
        <v>136</v>
      </c>
      <c r="K145" s="11">
        <v>3.4000000000000002E-2</v>
      </c>
      <c r="M145" s="11">
        <v>40</v>
      </c>
      <c r="N145" s="11">
        <v>0.44</v>
      </c>
      <c r="O145" s="11">
        <v>8.4</v>
      </c>
      <c r="P145" s="11">
        <v>22.5</v>
      </c>
      <c r="Q145" s="11">
        <v>4.2</v>
      </c>
      <c r="R145" s="11">
        <v>0.35</v>
      </c>
    </row>
    <row r="146" spans="1:20">
      <c r="A146" s="40" t="s">
        <v>43</v>
      </c>
      <c r="B146" s="40"/>
      <c r="C146" s="40"/>
      <c r="D146" s="40"/>
      <c r="E146" s="1" t="s">
        <v>44</v>
      </c>
      <c r="F146" s="21"/>
      <c r="G146" s="8">
        <v>6.93</v>
      </c>
      <c r="H146" s="8">
        <v>11.65</v>
      </c>
      <c r="I146" s="8">
        <v>46.36</v>
      </c>
      <c r="J146" s="8">
        <v>323</v>
      </c>
      <c r="K146" s="11">
        <v>0.44</v>
      </c>
      <c r="L146" s="11">
        <v>2.7</v>
      </c>
      <c r="N146" s="11">
        <v>0.5</v>
      </c>
      <c r="O146" s="11">
        <v>80.58</v>
      </c>
      <c r="P146" s="11">
        <v>70.5</v>
      </c>
      <c r="Q146" s="11">
        <v>226.75</v>
      </c>
      <c r="R146" s="11">
        <v>56.75</v>
      </c>
    </row>
    <row r="147" spans="1:20">
      <c r="A147" s="40"/>
      <c r="B147" s="40"/>
      <c r="C147" s="40"/>
      <c r="D147" s="40"/>
      <c r="E147" s="1"/>
      <c r="F147" s="26"/>
      <c r="G147" s="7">
        <f>SUM(G145:G146:G144)/3</f>
        <v>3.293333333333333</v>
      </c>
      <c r="H147" s="7">
        <f>SUM(H145:H146:H144)/3</f>
        <v>8.413333333333334</v>
      </c>
      <c r="I147" s="7">
        <f>SUM(I145:I146:I144)/3</f>
        <v>21.096666666666668</v>
      </c>
      <c r="J147" s="7">
        <f>SUM(J145:J146:J144)/3</f>
        <v>175.33333333333334</v>
      </c>
      <c r="K147" s="7">
        <f>SUM(K145:K146:K144)/3</f>
        <v>0.16200000000000001</v>
      </c>
      <c r="L147" s="7">
        <f>SUM(L145:L146:L144)/3</f>
        <v>2.19</v>
      </c>
      <c r="M147" s="7">
        <f>SUM(M145:M146:M144)/3</f>
        <v>13.353333333333333</v>
      </c>
      <c r="N147" s="7">
        <f>SUM(N145:N146:N144)/3</f>
        <v>0.34333333333333332</v>
      </c>
      <c r="O147" s="7">
        <f>SUM(O145:O146:O144)/3</f>
        <v>33.56</v>
      </c>
      <c r="P147" s="7">
        <f>SUM(P145:P146:P144)/3</f>
        <v>34.800000000000004</v>
      </c>
      <c r="Q147" s="7">
        <f>SUM(Q145:Q146:Q144)/3</f>
        <v>78.583333333333329</v>
      </c>
      <c r="R147" s="7">
        <f>SUM(R145:R146:R144)/3</f>
        <v>19.103333333333335</v>
      </c>
    </row>
    <row r="148" spans="1:20">
      <c r="A148" s="40"/>
      <c r="B148" s="27"/>
      <c r="C148" s="40"/>
      <c r="D148" s="40"/>
      <c r="E148" s="1"/>
      <c r="F148" s="21"/>
      <c r="G148" s="8"/>
      <c r="H148" s="8"/>
      <c r="I148" s="8"/>
      <c r="J148" s="8"/>
    </row>
    <row r="149" spans="1:20" hidden="1">
      <c r="A149" s="48"/>
      <c r="B149" s="49"/>
      <c r="C149" s="49"/>
      <c r="D149" s="49"/>
      <c r="E149" s="1"/>
      <c r="F149" s="21"/>
      <c r="G149" s="8"/>
      <c r="H149" s="8"/>
      <c r="I149" s="8"/>
      <c r="J149" s="8"/>
    </row>
    <row r="150" spans="1:20">
      <c r="A150" s="40"/>
      <c r="B150" s="40"/>
      <c r="C150" s="40"/>
      <c r="D150" s="40"/>
      <c r="E150" s="1"/>
      <c r="F150" s="26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</row>
    <row r="151" spans="1:20">
      <c r="A151" s="40"/>
      <c r="B151" s="27" t="s">
        <v>30</v>
      </c>
      <c r="C151" s="40"/>
      <c r="D151" s="40"/>
      <c r="E151" s="1"/>
      <c r="F151" s="26"/>
      <c r="G151" s="7"/>
      <c r="H151" s="7"/>
      <c r="I151" s="7"/>
      <c r="J151" s="7"/>
    </row>
    <row r="152" spans="1:20">
      <c r="A152" s="48" t="s">
        <v>47</v>
      </c>
      <c r="B152" s="49"/>
      <c r="C152" s="49"/>
      <c r="D152" s="49"/>
      <c r="E152" s="1" t="s">
        <v>48</v>
      </c>
      <c r="F152" s="21"/>
      <c r="G152" s="25">
        <v>14.88</v>
      </c>
      <c r="H152" s="25">
        <v>12.21</v>
      </c>
      <c r="I152" s="25">
        <v>0.48</v>
      </c>
      <c r="J152" s="25">
        <v>207</v>
      </c>
      <c r="K152" s="25">
        <v>0.03</v>
      </c>
      <c r="L152" s="25">
        <v>14.2</v>
      </c>
      <c r="M152" s="25">
        <v>25.3</v>
      </c>
      <c r="N152" s="25">
        <v>1.3</v>
      </c>
      <c r="O152" s="25">
        <v>39.6</v>
      </c>
      <c r="P152" s="25">
        <v>68.3</v>
      </c>
      <c r="Q152" s="25">
        <v>14.3</v>
      </c>
      <c r="R152" s="25">
        <v>7.3</v>
      </c>
    </row>
    <row r="153" spans="1:20">
      <c r="A153" s="50" t="s">
        <v>87</v>
      </c>
      <c r="B153" s="50"/>
      <c r="C153" s="50"/>
      <c r="D153" s="50"/>
      <c r="E153" s="1">
        <v>100</v>
      </c>
      <c r="F153" s="21"/>
      <c r="G153" s="21">
        <v>15.25</v>
      </c>
      <c r="H153" s="21">
        <v>12.5</v>
      </c>
      <c r="I153" s="21">
        <v>7.03</v>
      </c>
      <c r="J153" s="21">
        <v>202</v>
      </c>
      <c r="K153" s="21">
        <v>0.16</v>
      </c>
      <c r="L153" s="21">
        <v>1.97</v>
      </c>
      <c r="M153" s="21">
        <v>19.41</v>
      </c>
      <c r="N153" s="21">
        <v>4.59</v>
      </c>
      <c r="O153" s="21">
        <v>22.5</v>
      </c>
      <c r="P153" s="21">
        <v>160.30000000000001</v>
      </c>
      <c r="Q153" s="21">
        <v>28.78</v>
      </c>
      <c r="R153" s="21">
        <v>1.153</v>
      </c>
    </row>
    <row r="154" spans="1:20">
      <c r="A154" s="40"/>
      <c r="B154" s="40"/>
      <c r="C154" s="40"/>
      <c r="D154" s="40"/>
      <c r="E154" s="1"/>
      <c r="F154" s="21"/>
      <c r="G154" s="26">
        <f>SUM(G152:G153)/2</f>
        <v>15.065000000000001</v>
      </c>
      <c r="H154" s="26">
        <f t="shared" ref="H154:R154" si="36">SUM(H152:H153)/2</f>
        <v>12.355</v>
      </c>
      <c r="I154" s="26">
        <f t="shared" si="36"/>
        <v>3.7549999999999999</v>
      </c>
      <c r="J154" s="26">
        <f t="shared" si="36"/>
        <v>204.5</v>
      </c>
      <c r="K154" s="26">
        <f t="shared" si="36"/>
        <v>9.5000000000000001E-2</v>
      </c>
      <c r="L154" s="26">
        <f t="shared" si="36"/>
        <v>8.0849999999999991</v>
      </c>
      <c r="M154" s="26">
        <f t="shared" si="36"/>
        <v>22.355</v>
      </c>
      <c r="N154" s="26">
        <f t="shared" si="36"/>
        <v>2.9449999999999998</v>
      </c>
      <c r="O154" s="26">
        <f t="shared" si="36"/>
        <v>31.05</v>
      </c>
      <c r="P154" s="26">
        <f t="shared" si="36"/>
        <v>114.30000000000001</v>
      </c>
      <c r="Q154" s="26">
        <f t="shared" si="36"/>
        <v>21.54</v>
      </c>
      <c r="R154" s="26">
        <f t="shared" si="36"/>
        <v>4.2264999999999997</v>
      </c>
    </row>
    <row r="155" spans="1:20">
      <c r="A155" s="40"/>
      <c r="B155" s="27" t="s">
        <v>75</v>
      </c>
      <c r="C155" s="40"/>
      <c r="D155" s="40"/>
      <c r="F155" s="26"/>
      <c r="G155" s="7"/>
      <c r="H155" s="8"/>
      <c r="I155" s="8"/>
      <c r="J155" s="8"/>
    </row>
    <row r="156" spans="1:20">
      <c r="A156" s="40" t="s">
        <v>53</v>
      </c>
      <c r="B156" s="40"/>
      <c r="C156" s="40"/>
      <c r="D156" s="40"/>
      <c r="E156" s="1">
        <v>150</v>
      </c>
      <c r="F156" s="21"/>
      <c r="G156" s="21">
        <v>4.3</v>
      </c>
      <c r="H156" s="21">
        <v>9.6999999999999993</v>
      </c>
      <c r="I156" s="21">
        <v>24.6</v>
      </c>
      <c r="J156" s="21">
        <v>204</v>
      </c>
      <c r="K156" s="21">
        <v>0.05</v>
      </c>
      <c r="L156" s="8">
        <v>9.5399999999999991</v>
      </c>
      <c r="M156" s="8">
        <v>12.9</v>
      </c>
      <c r="N156" s="8">
        <v>3.7</v>
      </c>
      <c r="O156" s="8">
        <v>43.5</v>
      </c>
      <c r="P156" s="8">
        <v>58.4</v>
      </c>
      <c r="Q156" s="8">
        <v>30</v>
      </c>
      <c r="R156" s="8">
        <v>0.95</v>
      </c>
    </row>
    <row r="157" spans="1:20">
      <c r="A157" s="40" t="s">
        <v>88</v>
      </c>
      <c r="E157" s="1" t="s">
        <v>11</v>
      </c>
      <c r="F157" s="21"/>
      <c r="G157" s="8">
        <v>19.13</v>
      </c>
      <c r="H157" s="8">
        <v>10.050000000000001</v>
      </c>
      <c r="I157" s="8">
        <v>38.130000000000003</v>
      </c>
      <c r="J157" s="8">
        <v>326.89999999999998</v>
      </c>
      <c r="K157" s="11">
        <v>0.59</v>
      </c>
      <c r="L157" s="11">
        <v>5.0759999999999996</v>
      </c>
      <c r="M157" s="11">
        <v>71.42</v>
      </c>
      <c r="N157" s="11">
        <v>36.1</v>
      </c>
      <c r="O157" s="11">
        <v>166.3</v>
      </c>
      <c r="P157" s="11">
        <v>297.7</v>
      </c>
      <c r="Q157" s="11">
        <v>131.6</v>
      </c>
      <c r="R157" s="11">
        <v>6.37</v>
      </c>
    </row>
    <row r="158" spans="1:20" s="2" customFormat="1" ht="15" customHeight="1">
      <c r="A158" s="40" t="s">
        <v>70</v>
      </c>
      <c r="B158" s="40"/>
      <c r="C158" s="40"/>
      <c r="D158" s="40"/>
      <c r="E158" s="1">
        <v>150</v>
      </c>
      <c r="F158" s="21"/>
      <c r="G158" s="8">
        <v>3.34</v>
      </c>
      <c r="H158" s="8">
        <v>8.5</v>
      </c>
      <c r="I158" s="8">
        <v>21.6</v>
      </c>
      <c r="J158" s="8">
        <v>176</v>
      </c>
      <c r="K158" s="8">
        <v>0.1</v>
      </c>
      <c r="L158" s="8">
        <v>16.309999999999999</v>
      </c>
      <c r="M158" s="8"/>
      <c r="N158" s="8">
        <v>0.1</v>
      </c>
      <c r="O158" s="8">
        <v>13.5</v>
      </c>
      <c r="P158" s="8">
        <v>60.8</v>
      </c>
      <c r="Q158" s="8">
        <v>24.8</v>
      </c>
      <c r="R158" s="8">
        <v>0.9</v>
      </c>
      <c r="T158" s="1"/>
    </row>
    <row r="159" spans="1:20">
      <c r="A159" s="40"/>
      <c r="E159" s="1"/>
      <c r="F159" s="21"/>
      <c r="G159" s="7">
        <f>SUM(G156:G157)/3</f>
        <v>7.81</v>
      </c>
      <c r="H159" s="7">
        <f t="shared" ref="H159:R159" si="37">SUM(H156:H157)/3</f>
        <v>6.583333333333333</v>
      </c>
      <c r="I159" s="7">
        <f t="shared" si="37"/>
        <v>20.91</v>
      </c>
      <c r="J159" s="7">
        <f t="shared" si="37"/>
        <v>176.96666666666667</v>
      </c>
      <c r="K159" s="7">
        <f t="shared" si="37"/>
        <v>0.21333333333333335</v>
      </c>
      <c r="L159" s="7">
        <f t="shared" si="37"/>
        <v>4.8719999999999999</v>
      </c>
      <c r="M159" s="7">
        <f t="shared" si="37"/>
        <v>28.106666666666669</v>
      </c>
      <c r="N159" s="7">
        <f t="shared" si="37"/>
        <v>13.266666666666667</v>
      </c>
      <c r="O159" s="7">
        <f t="shared" si="37"/>
        <v>69.933333333333337</v>
      </c>
      <c r="P159" s="7">
        <f t="shared" si="37"/>
        <v>118.69999999999999</v>
      </c>
      <c r="Q159" s="7">
        <f t="shared" si="37"/>
        <v>53.866666666666667</v>
      </c>
      <c r="R159" s="7">
        <f t="shared" si="37"/>
        <v>2.44</v>
      </c>
    </row>
    <row r="160" spans="1:20">
      <c r="A160" s="40"/>
      <c r="B160" s="27" t="s">
        <v>28</v>
      </c>
      <c r="C160" s="27"/>
      <c r="D160" s="40"/>
      <c r="E160" s="1"/>
      <c r="F160" s="20"/>
      <c r="G160" s="8"/>
      <c r="H160" s="7"/>
      <c r="I160" s="7"/>
      <c r="J160" s="7"/>
    </row>
    <row r="161" spans="1:18" ht="15.75" customHeight="1">
      <c r="A161" s="48" t="s">
        <v>76</v>
      </c>
      <c r="B161" s="48"/>
      <c r="C161" s="48"/>
      <c r="D161" s="48"/>
      <c r="E161" s="1" t="s">
        <v>41</v>
      </c>
      <c r="F161" s="21"/>
      <c r="G161" s="8">
        <v>0.46</v>
      </c>
      <c r="H161" s="8">
        <v>0.02</v>
      </c>
      <c r="I161" s="8">
        <v>16.25</v>
      </c>
      <c r="J161" s="8">
        <v>67</v>
      </c>
      <c r="K161" s="11">
        <v>0</v>
      </c>
      <c r="L161" s="11">
        <v>0</v>
      </c>
      <c r="M161" s="11">
        <v>0</v>
      </c>
      <c r="N161" s="11">
        <v>0</v>
      </c>
      <c r="O161" s="11">
        <v>0.4</v>
      </c>
      <c r="P161" s="11">
        <v>0</v>
      </c>
      <c r="Q161" s="11">
        <v>0</v>
      </c>
      <c r="R161" s="11">
        <v>0.4</v>
      </c>
    </row>
    <row r="162" spans="1:18">
      <c r="A162" s="40"/>
      <c r="B162" s="40"/>
      <c r="C162" s="40"/>
      <c r="D162" s="40"/>
      <c r="E162" s="13"/>
      <c r="F162" s="26"/>
      <c r="G162" s="7">
        <f>SUM(G161)</f>
        <v>0.46</v>
      </c>
      <c r="H162" s="7">
        <v>0.02</v>
      </c>
      <c r="I162" s="7">
        <f t="shared" ref="I162:R162" si="38">SUM(I161)</f>
        <v>16.25</v>
      </c>
      <c r="J162" s="7">
        <f t="shared" si="38"/>
        <v>67</v>
      </c>
      <c r="K162" s="29">
        <f t="shared" si="38"/>
        <v>0</v>
      </c>
      <c r="L162" s="7">
        <f t="shared" si="38"/>
        <v>0</v>
      </c>
      <c r="M162" s="7">
        <f t="shared" si="38"/>
        <v>0</v>
      </c>
      <c r="N162" s="29">
        <f t="shared" si="38"/>
        <v>0</v>
      </c>
      <c r="O162" s="29">
        <f t="shared" si="38"/>
        <v>0.4</v>
      </c>
      <c r="P162" s="29">
        <f t="shared" si="38"/>
        <v>0</v>
      </c>
      <c r="Q162" s="29">
        <f t="shared" si="38"/>
        <v>0</v>
      </c>
      <c r="R162" s="29">
        <f t="shared" si="38"/>
        <v>0.4</v>
      </c>
    </row>
    <row r="163" spans="1:18">
      <c r="A163" s="40" t="s">
        <v>4</v>
      </c>
      <c r="B163" s="40"/>
      <c r="C163" s="40"/>
      <c r="D163" s="40"/>
      <c r="E163" s="1" t="s">
        <v>80</v>
      </c>
      <c r="F163" s="21"/>
      <c r="G163" s="8">
        <v>2.9</v>
      </c>
      <c r="H163" s="8">
        <v>0.8</v>
      </c>
      <c r="I163" s="8">
        <v>17</v>
      </c>
      <c r="J163" s="8">
        <v>90</v>
      </c>
      <c r="K163" s="11">
        <v>0.04</v>
      </c>
      <c r="N163" s="11">
        <v>0.4</v>
      </c>
      <c r="O163" s="11">
        <v>8.6999999999999993</v>
      </c>
      <c r="P163" s="11">
        <v>34.1</v>
      </c>
      <c r="Q163" s="11">
        <v>9.1</v>
      </c>
      <c r="R163" s="11">
        <v>0.52</v>
      </c>
    </row>
    <row r="164" spans="1:18">
      <c r="A164" s="40"/>
      <c r="B164" s="40"/>
      <c r="C164" s="40"/>
      <c r="D164" s="40"/>
      <c r="E164" s="1"/>
      <c r="F164" s="26"/>
      <c r="G164" s="7">
        <f>G163</f>
        <v>2.9</v>
      </c>
      <c r="H164" s="7">
        <f t="shared" ref="H164:R164" si="39">H163</f>
        <v>0.8</v>
      </c>
      <c r="I164" s="7">
        <f t="shared" si="39"/>
        <v>17</v>
      </c>
      <c r="J164" s="7">
        <f t="shared" si="39"/>
        <v>90</v>
      </c>
      <c r="K164" s="7">
        <f t="shared" si="39"/>
        <v>0.04</v>
      </c>
      <c r="L164" s="7">
        <f t="shared" si="39"/>
        <v>0</v>
      </c>
      <c r="M164" s="7">
        <f t="shared" si="39"/>
        <v>0</v>
      </c>
      <c r="N164" s="7">
        <f t="shared" si="39"/>
        <v>0.4</v>
      </c>
      <c r="O164" s="7">
        <f t="shared" si="39"/>
        <v>8.6999999999999993</v>
      </c>
      <c r="P164" s="7">
        <f t="shared" si="39"/>
        <v>34.1</v>
      </c>
      <c r="Q164" s="7">
        <f t="shared" si="39"/>
        <v>9.1</v>
      </c>
      <c r="R164" s="7">
        <f t="shared" si="39"/>
        <v>0.52</v>
      </c>
    </row>
    <row r="165" spans="1:18">
      <c r="A165" s="40"/>
      <c r="B165" s="40"/>
      <c r="C165" s="40"/>
      <c r="D165" s="40"/>
      <c r="E165" s="1"/>
      <c r="F165" s="26"/>
      <c r="G165" s="8"/>
      <c r="H165" s="8"/>
      <c r="I165" s="8"/>
      <c r="J165" s="8"/>
    </row>
    <row r="166" spans="1:18">
      <c r="D166" s="27"/>
      <c r="E166" s="13" t="s">
        <v>5</v>
      </c>
      <c r="F166" s="26"/>
      <c r="G166" s="7">
        <f>G164+G162+G159+G154+G147</f>
        <v>29.528333333333332</v>
      </c>
      <c r="H166" s="7">
        <f t="shared" ref="H166:R166" si="40">H164+H162+H159+H154+H147</f>
        <v>28.171666666666667</v>
      </c>
      <c r="I166" s="7">
        <f t="shared" si="40"/>
        <v>79.01166666666667</v>
      </c>
      <c r="J166" s="7">
        <f t="shared" si="40"/>
        <v>713.80000000000007</v>
      </c>
      <c r="K166" s="7">
        <f t="shared" si="40"/>
        <v>0.51033333333333342</v>
      </c>
      <c r="L166" s="7">
        <f t="shared" si="40"/>
        <v>15.146999999999998</v>
      </c>
      <c r="M166" s="7">
        <f t="shared" si="40"/>
        <v>63.815000000000005</v>
      </c>
      <c r="N166" s="7">
        <f t="shared" si="40"/>
        <v>16.955000000000002</v>
      </c>
      <c r="O166" s="7">
        <f t="shared" si="40"/>
        <v>143.64333333333332</v>
      </c>
      <c r="P166" s="7">
        <f t="shared" si="40"/>
        <v>301.90000000000003</v>
      </c>
      <c r="Q166" s="7">
        <f t="shared" si="40"/>
        <v>163.08999999999997</v>
      </c>
      <c r="R166" s="7">
        <f t="shared" si="40"/>
        <v>26.689833333333333</v>
      </c>
    </row>
    <row r="167" spans="1:18">
      <c r="A167" s="40"/>
      <c r="B167" s="27"/>
      <c r="C167" s="40"/>
      <c r="D167" s="27"/>
      <c r="E167" s="1"/>
      <c r="F167" s="26"/>
      <c r="G167" s="8"/>
      <c r="H167" s="8"/>
      <c r="I167" s="8"/>
      <c r="J167" s="39">
        <f>J166*60%/1627.8</f>
        <v>0.26310357537781059</v>
      </c>
    </row>
    <row r="168" spans="1:18">
      <c r="A168" s="40"/>
      <c r="B168" s="40"/>
      <c r="C168" s="40"/>
      <c r="D168" s="40"/>
      <c r="E168" s="1"/>
      <c r="F168" s="20"/>
      <c r="G168" s="8"/>
      <c r="H168" s="8"/>
      <c r="I168" s="8"/>
      <c r="J168" s="8"/>
    </row>
    <row r="169" spans="1:18">
      <c r="A169" s="40"/>
      <c r="B169" s="40"/>
      <c r="C169" s="40"/>
      <c r="D169" s="40"/>
      <c r="E169" s="1"/>
      <c r="F169" s="26"/>
      <c r="G169" s="7"/>
      <c r="H169" s="7"/>
      <c r="I169" s="7"/>
      <c r="J169" s="7"/>
    </row>
    <row r="170" spans="1:18">
      <c r="A170" s="40"/>
      <c r="B170" s="40"/>
      <c r="C170" s="40"/>
      <c r="D170" s="40"/>
      <c r="E170" s="1"/>
      <c r="F170" s="26"/>
      <c r="G170" s="7"/>
      <c r="H170" s="7"/>
      <c r="I170" s="7"/>
      <c r="J170" s="7"/>
    </row>
    <row r="171" spans="1:18">
      <c r="A171" s="27"/>
      <c r="B171" s="27"/>
      <c r="C171" s="40"/>
      <c r="D171" s="27"/>
      <c r="E171" s="13"/>
      <c r="F171" s="17"/>
      <c r="G171" s="8"/>
      <c r="H171" s="7"/>
      <c r="I171" s="7"/>
      <c r="J171" s="7"/>
    </row>
    <row r="172" spans="1:18">
      <c r="A172" s="27"/>
      <c r="B172" s="27"/>
      <c r="C172" s="40"/>
      <c r="D172" s="27"/>
      <c r="E172" s="13"/>
      <c r="F172" s="17"/>
      <c r="G172" s="8"/>
      <c r="H172" s="7"/>
      <c r="I172" s="7"/>
      <c r="J172" s="7"/>
    </row>
    <row r="173" spans="1:18">
      <c r="A173" s="27"/>
      <c r="B173" s="27"/>
      <c r="C173" s="40"/>
      <c r="D173" s="27"/>
      <c r="E173" s="13"/>
      <c r="F173" s="26"/>
      <c r="G173" s="8"/>
      <c r="H173" s="7"/>
      <c r="I173" s="7"/>
      <c r="J173" s="7"/>
    </row>
    <row r="174" spans="1:18">
      <c r="A174" s="27"/>
      <c r="B174" s="27"/>
      <c r="C174" s="40"/>
      <c r="D174" s="27"/>
      <c r="E174" s="13"/>
      <c r="F174" s="17"/>
      <c r="G174" s="8"/>
      <c r="H174" s="7"/>
      <c r="I174" s="7"/>
      <c r="J174" s="7"/>
    </row>
    <row r="175" spans="1:18">
      <c r="A175" s="27"/>
      <c r="B175" s="27"/>
      <c r="C175" s="40"/>
      <c r="D175" s="27"/>
      <c r="E175" s="13"/>
      <c r="F175" s="17"/>
      <c r="G175" s="8"/>
      <c r="H175" s="7"/>
      <c r="I175" s="7"/>
      <c r="J175" s="7"/>
    </row>
    <row r="176" spans="1:18">
      <c r="A176" s="27"/>
      <c r="B176" s="27"/>
      <c r="C176" s="40"/>
      <c r="D176" s="27"/>
      <c r="E176" s="13"/>
      <c r="F176" s="17"/>
      <c r="G176" s="8"/>
      <c r="H176" s="7"/>
      <c r="I176" s="7"/>
      <c r="J176" s="7"/>
    </row>
  </sheetData>
  <mergeCells count="24">
    <mergeCell ref="A1:R1"/>
    <mergeCell ref="A6:D6"/>
    <mergeCell ref="A108:D108"/>
    <mergeCell ref="A99:D99"/>
    <mergeCell ref="A42:D42"/>
    <mergeCell ref="A51:D51"/>
    <mergeCell ref="A39:D39"/>
    <mergeCell ref="B38:D38"/>
    <mergeCell ref="A5:J5"/>
    <mergeCell ref="A7:D7"/>
    <mergeCell ref="A4:B4"/>
    <mergeCell ref="A24:D24"/>
    <mergeCell ref="A64:D64"/>
    <mergeCell ref="A80:D80"/>
    <mergeCell ref="A2:L2"/>
    <mergeCell ref="A95:D95"/>
    <mergeCell ref="A161:D161"/>
    <mergeCell ref="A149:D149"/>
    <mergeCell ref="A153:D153"/>
    <mergeCell ref="A120:D120"/>
    <mergeCell ref="A144:D144"/>
    <mergeCell ref="A133:D133"/>
    <mergeCell ref="A152:D152"/>
    <mergeCell ref="D3:F3"/>
  </mergeCells>
  <pageMargins left="0.39370078740157483" right="0.39370078740157483" top="0.39370078740157483" bottom="0.3937007874015748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71,00</vt:lpstr>
      <vt:lpstr>Лист2</vt:lpstr>
      <vt:lpstr>'71,00'!Область_печати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2021-06-21T13:33:56Z</dcterms:modified>
</cp:coreProperties>
</file>